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\Juan Liviapoma\"/>
    </mc:Choice>
  </mc:AlternateContent>
  <bookViews>
    <workbookView xWindow="0" yWindow="0" windowWidth="20490" windowHeight="7020"/>
  </bookViews>
  <sheets>
    <sheet name="Laboratorio" sheetId="1" r:id="rId1"/>
  </sheets>
  <definedNames>
    <definedName name="_xlnm._FilterDatabase" localSheetId="0" hidden="1">Laboratorio!$B$5:$O$180</definedName>
    <definedName name="_xlnm.Print_Area" localSheetId="0">Laboratorio!$B$1:$O$186</definedName>
    <definedName name="ATENCIONES_DE_EMERGENCIAS_AÑO_2007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1" i="1" l="1"/>
  <c r="N191" i="1"/>
  <c r="M191" i="1"/>
  <c r="L191" i="1"/>
  <c r="K191" i="1"/>
  <c r="J191" i="1"/>
  <c r="I191" i="1"/>
  <c r="H191" i="1"/>
  <c r="G191" i="1"/>
  <c r="F191" i="1"/>
  <c r="E191" i="1"/>
  <c r="D191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 s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 s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 s="1"/>
  <c r="C121" i="1"/>
  <c r="C120" i="1"/>
  <c r="C119" i="1"/>
  <c r="C118" i="1"/>
  <c r="C117" i="1" s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6" i="1"/>
  <c r="C115" i="1"/>
  <c r="C114" i="1"/>
  <c r="C113" i="1"/>
  <c r="O112" i="1"/>
  <c r="O101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C111" i="1"/>
  <c r="C110" i="1"/>
  <c r="C109" i="1"/>
  <c r="C108" i="1"/>
  <c r="C107" i="1" s="1"/>
  <c r="O107" i="1"/>
  <c r="N107" i="1"/>
  <c r="M107" i="1"/>
  <c r="L107" i="1"/>
  <c r="K107" i="1"/>
  <c r="J107" i="1"/>
  <c r="I107" i="1"/>
  <c r="H107" i="1"/>
  <c r="H101" i="1" s="1"/>
  <c r="G107" i="1"/>
  <c r="G101" i="1" s="1"/>
  <c r="F107" i="1"/>
  <c r="F101" i="1" s="1"/>
  <c r="F66" i="1" s="1"/>
  <c r="F6" i="1" s="1"/>
  <c r="E107" i="1"/>
  <c r="E101" i="1" s="1"/>
  <c r="E66" i="1" s="1"/>
  <c r="E6" i="1" s="1"/>
  <c r="D107" i="1"/>
  <c r="D101" i="1" s="1"/>
  <c r="C106" i="1"/>
  <c r="C105" i="1"/>
  <c r="C104" i="1"/>
  <c r="C103" i="1"/>
  <c r="C102" i="1" s="1"/>
  <c r="O102" i="1"/>
  <c r="O189" i="1" s="1"/>
  <c r="N102" i="1"/>
  <c r="N189" i="1" s="1"/>
  <c r="M102" i="1"/>
  <c r="M189" i="1" s="1"/>
  <c r="L102" i="1"/>
  <c r="L189" i="1" s="1"/>
  <c r="K102" i="1"/>
  <c r="K189" i="1" s="1"/>
  <c r="J102" i="1"/>
  <c r="J189" i="1" s="1"/>
  <c r="I102" i="1"/>
  <c r="I101" i="1" s="1"/>
  <c r="H102" i="1"/>
  <c r="H189" i="1" s="1"/>
  <c r="G102" i="1"/>
  <c r="G189" i="1" s="1"/>
  <c r="F102" i="1"/>
  <c r="F189" i="1" s="1"/>
  <c r="E102" i="1"/>
  <c r="E189" i="1" s="1"/>
  <c r="D102" i="1"/>
  <c r="D189" i="1" s="1"/>
  <c r="N101" i="1"/>
  <c r="M101" i="1"/>
  <c r="J101" i="1"/>
  <c r="C99" i="1"/>
  <c r="C98" i="1"/>
  <c r="C97" i="1"/>
  <c r="C95" i="1" s="1"/>
  <c r="C96" i="1"/>
  <c r="O95" i="1"/>
  <c r="N95" i="1"/>
  <c r="M95" i="1"/>
  <c r="L95" i="1"/>
  <c r="K95" i="1"/>
  <c r="J95" i="1"/>
  <c r="I95" i="1"/>
  <c r="H95" i="1"/>
  <c r="G95" i="1"/>
  <c r="G84" i="1" s="1"/>
  <c r="F95" i="1"/>
  <c r="E95" i="1"/>
  <c r="D95" i="1"/>
  <c r="C94" i="1"/>
  <c r="C93" i="1"/>
  <c r="C92" i="1"/>
  <c r="C90" i="1" s="1"/>
  <c r="C91" i="1"/>
  <c r="O90" i="1"/>
  <c r="N90" i="1"/>
  <c r="M90" i="1"/>
  <c r="L90" i="1"/>
  <c r="L84" i="1" s="1"/>
  <c r="K90" i="1"/>
  <c r="K84" i="1" s="1"/>
  <c r="J90" i="1"/>
  <c r="J84" i="1" s="1"/>
  <c r="J66" i="1" s="1"/>
  <c r="J6" i="1" s="1"/>
  <c r="I90" i="1"/>
  <c r="I84" i="1" s="1"/>
  <c r="H90" i="1"/>
  <c r="H84" i="1" s="1"/>
  <c r="G90" i="1"/>
  <c r="F90" i="1"/>
  <c r="E90" i="1"/>
  <c r="D90" i="1"/>
  <c r="C89" i="1"/>
  <c r="C88" i="1"/>
  <c r="C87" i="1"/>
  <c r="C86" i="1"/>
  <c r="C85" i="1" s="1"/>
  <c r="C84" i="1" s="1"/>
  <c r="O85" i="1"/>
  <c r="O188" i="1" s="1"/>
  <c r="N85" i="1"/>
  <c r="N188" i="1" s="1"/>
  <c r="M85" i="1"/>
  <c r="M84" i="1" s="1"/>
  <c r="M66" i="1" s="1"/>
  <c r="L85" i="1"/>
  <c r="L188" i="1" s="1"/>
  <c r="K85" i="1"/>
  <c r="K188" i="1" s="1"/>
  <c r="J85" i="1"/>
  <c r="J188" i="1" s="1"/>
  <c r="I85" i="1"/>
  <c r="I188" i="1" s="1"/>
  <c r="H85" i="1"/>
  <c r="H188" i="1" s="1"/>
  <c r="G85" i="1"/>
  <c r="G188" i="1" s="1"/>
  <c r="F85" i="1"/>
  <c r="F188" i="1" s="1"/>
  <c r="E85" i="1"/>
  <c r="E188" i="1" s="1"/>
  <c r="D85" i="1"/>
  <c r="D188" i="1" s="1"/>
  <c r="N84" i="1"/>
  <c r="F84" i="1"/>
  <c r="E84" i="1"/>
  <c r="C82" i="1"/>
  <c r="C81" i="1"/>
  <c r="C80" i="1"/>
  <c r="C79" i="1"/>
  <c r="C78" i="1" s="1"/>
  <c r="O78" i="1"/>
  <c r="N78" i="1"/>
  <c r="M78" i="1"/>
  <c r="L78" i="1"/>
  <c r="K78" i="1"/>
  <c r="K67" i="1" s="1"/>
  <c r="J78" i="1"/>
  <c r="I78" i="1"/>
  <c r="H78" i="1"/>
  <c r="G78" i="1"/>
  <c r="F78" i="1"/>
  <c r="E78" i="1"/>
  <c r="D78" i="1"/>
  <c r="C77" i="1"/>
  <c r="C76" i="1"/>
  <c r="C75" i="1"/>
  <c r="C74" i="1"/>
  <c r="O73" i="1"/>
  <c r="O67" i="1" s="1"/>
  <c r="N73" i="1"/>
  <c r="M73" i="1"/>
  <c r="L73" i="1"/>
  <c r="K73" i="1"/>
  <c r="J73" i="1"/>
  <c r="I73" i="1"/>
  <c r="H73" i="1"/>
  <c r="G73" i="1"/>
  <c r="F73" i="1"/>
  <c r="E73" i="1"/>
  <c r="D73" i="1"/>
  <c r="D67" i="1" s="1"/>
  <c r="C73" i="1"/>
  <c r="C72" i="1"/>
  <c r="C71" i="1"/>
  <c r="C70" i="1"/>
  <c r="C68" i="1" s="1"/>
  <c r="C67" i="1" s="1"/>
  <c r="C69" i="1"/>
  <c r="O68" i="1"/>
  <c r="O187" i="1" s="1"/>
  <c r="N68" i="1"/>
  <c r="N187" i="1" s="1"/>
  <c r="M68" i="1"/>
  <c r="M187" i="1" s="1"/>
  <c r="L68" i="1"/>
  <c r="L187" i="1" s="1"/>
  <c r="K68" i="1"/>
  <c r="K187" i="1" s="1"/>
  <c r="J68" i="1"/>
  <c r="J187" i="1" s="1"/>
  <c r="I68" i="1"/>
  <c r="I187" i="1" s="1"/>
  <c r="H68" i="1"/>
  <c r="H187" i="1" s="1"/>
  <c r="G68" i="1"/>
  <c r="G187" i="1" s="1"/>
  <c r="F68" i="1"/>
  <c r="F187" i="1" s="1"/>
  <c r="E68" i="1"/>
  <c r="E187" i="1" s="1"/>
  <c r="D68" i="1"/>
  <c r="D187" i="1" s="1"/>
  <c r="N67" i="1"/>
  <c r="M67" i="1"/>
  <c r="L67" i="1"/>
  <c r="J67" i="1"/>
  <c r="I67" i="1"/>
  <c r="G67" i="1"/>
  <c r="F67" i="1"/>
  <c r="E67" i="1"/>
  <c r="N66" i="1"/>
  <c r="C64" i="1"/>
  <c r="C63" i="1"/>
  <c r="C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C60" i="1"/>
  <c r="C59" i="1"/>
  <c r="C58" i="1"/>
  <c r="C57" i="1"/>
  <c r="C56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C53" i="1"/>
  <c r="C52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C49" i="1"/>
  <c r="C48" i="1"/>
  <c r="C43" i="1" s="1"/>
  <c r="C47" i="1"/>
  <c r="C46" i="1"/>
  <c r="C45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2" i="1"/>
  <c r="C41" i="1"/>
  <c r="C191" i="1" s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C39" i="1"/>
  <c r="C38" i="1"/>
  <c r="C37" i="1"/>
  <c r="C36" i="1"/>
  <c r="C35" i="1"/>
  <c r="C34" i="1"/>
  <c r="C33" i="1" s="1"/>
  <c r="O33" i="1"/>
  <c r="N33" i="1"/>
  <c r="M33" i="1"/>
  <c r="L33" i="1"/>
  <c r="K33" i="1"/>
  <c r="J33" i="1"/>
  <c r="I33" i="1"/>
  <c r="H33" i="1"/>
  <c r="G33" i="1"/>
  <c r="F33" i="1"/>
  <c r="E33" i="1"/>
  <c r="D33" i="1"/>
  <c r="C32" i="1"/>
  <c r="C31" i="1"/>
  <c r="C30" i="1"/>
  <c r="C29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26" i="1"/>
  <c r="C25" i="1"/>
  <c r="C24" i="1"/>
  <c r="C23" i="1"/>
  <c r="C22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I162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C18" i="1"/>
  <c r="C17" i="1"/>
  <c r="C16" i="1"/>
  <c r="O15" i="1"/>
  <c r="O184" i="1" s="1"/>
  <c r="O183" i="1" s="1"/>
  <c r="N15" i="1"/>
  <c r="N184" i="1" s="1"/>
  <c r="N183" i="1" s="1"/>
  <c r="M15" i="1"/>
  <c r="M184" i="1" s="1"/>
  <c r="M183" i="1" s="1"/>
  <c r="L15" i="1"/>
  <c r="L184" i="1" s="1"/>
  <c r="L183" i="1" s="1"/>
  <c r="K15" i="1"/>
  <c r="K184" i="1" s="1"/>
  <c r="K183" i="1" s="1"/>
  <c r="J15" i="1"/>
  <c r="J184" i="1" s="1"/>
  <c r="J183" i="1" s="1"/>
  <c r="I15" i="1"/>
  <c r="I184" i="1" s="1"/>
  <c r="I183" i="1" s="1"/>
  <c r="H15" i="1"/>
  <c r="H184" i="1" s="1"/>
  <c r="H183" i="1" s="1"/>
  <c r="G15" i="1"/>
  <c r="G184" i="1" s="1"/>
  <c r="G183" i="1" s="1"/>
  <c r="F15" i="1"/>
  <c r="F184" i="1" s="1"/>
  <c r="F183" i="1" s="1"/>
  <c r="E15" i="1"/>
  <c r="E184" i="1" s="1"/>
  <c r="E183" i="1" s="1"/>
  <c r="D15" i="1"/>
  <c r="D184" i="1" s="1"/>
  <c r="C14" i="1"/>
  <c r="C13" i="1"/>
  <c r="C12" i="1"/>
  <c r="C11" i="1"/>
  <c r="C10" i="1"/>
  <c r="C9" i="1"/>
  <c r="C8" i="1"/>
  <c r="O7" i="1"/>
  <c r="N7" i="1"/>
  <c r="M7" i="1"/>
  <c r="L7" i="1"/>
  <c r="K7" i="1"/>
  <c r="J7" i="1"/>
  <c r="I7" i="1"/>
  <c r="H7" i="1"/>
  <c r="G7" i="1"/>
  <c r="F7" i="1"/>
  <c r="E7" i="1"/>
  <c r="C7" i="1" s="1"/>
  <c r="D7" i="1"/>
  <c r="N6" i="1"/>
  <c r="H180" i="1" l="1"/>
  <c r="I179" i="1"/>
  <c r="J178" i="1"/>
  <c r="K177" i="1"/>
  <c r="L176" i="1"/>
  <c r="G180" i="1"/>
  <c r="H179" i="1"/>
  <c r="I178" i="1"/>
  <c r="J177" i="1"/>
  <c r="K176" i="1"/>
  <c r="F180" i="1"/>
  <c r="G179" i="1"/>
  <c r="H178" i="1"/>
  <c r="I177" i="1"/>
  <c r="J176" i="1"/>
  <c r="E180" i="1"/>
  <c r="F179" i="1"/>
  <c r="G178" i="1"/>
  <c r="H177" i="1"/>
  <c r="I176" i="1"/>
  <c r="D180" i="1"/>
  <c r="E179" i="1"/>
  <c r="F178" i="1"/>
  <c r="G177" i="1"/>
  <c r="H176" i="1"/>
  <c r="H175" i="1" s="1"/>
  <c r="O180" i="1"/>
  <c r="D179" i="1"/>
  <c r="E178" i="1"/>
  <c r="F177" i="1"/>
  <c r="G176" i="1"/>
  <c r="G175" i="1" s="1"/>
  <c r="N180" i="1"/>
  <c r="O179" i="1"/>
  <c r="D178" i="1"/>
  <c r="C178" i="1" s="1"/>
  <c r="E177" i="1"/>
  <c r="F176" i="1"/>
  <c r="F175" i="1" s="1"/>
  <c r="M180" i="1"/>
  <c r="N179" i="1"/>
  <c r="O178" i="1"/>
  <c r="D177" i="1"/>
  <c r="C177" i="1" s="1"/>
  <c r="E176" i="1"/>
  <c r="E175" i="1" s="1"/>
  <c r="L180" i="1"/>
  <c r="M179" i="1"/>
  <c r="N178" i="1"/>
  <c r="O177" i="1"/>
  <c r="D176" i="1"/>
  <c r="K180" i="1"/>
  <c r="L179" i="1"/>
  <c r="M178" i="1"/>
  <c r="N177" i="1"/>
  <c r="O176" i="1"/>
  <c r="O175" i="1" s="1"/>
  <c r="J180" i="1"/>
  <c r="K179" i="1"/>
  <c r="L178" i="1"/>
  <c r="M177" i="1"/>
  <c r="N176" i="1"/>
  <c r="N175" i="1" s="1"/>
  <c r="I180" i="1"/>
  <c r="J179" i="1"/>
  <c r="K178" i="1"/>
  <c r="L177" i="1"/>
  <c r="M176" i="1"/>
  <c r="M175" i="1" s="1"/>
  <c r="C66" i="1"/>
  <c r="G66" i="1"/>
  <c r="G6" i="1" s="1"/>
  <c r="M6" i="1"/>
  <c r="I66" i="1"/>
  <c r="I6" i="1" s="1"/>
  <c r="C101" i="1"/>
  <c r="C184" i="1"/>
  <c r="C183" i="1" s="1"/>
  <c r="D183" i="1"/>
  <c r="N144" i="1"/>
  <c r="M145" i="1"/>
  <c r="L146" i="1"/>
  <c r="K147" i="1"/>
  <c r="I151" i="1"/>
  <c r="H152" i="1"/>
  <c r="G153" i="1"/>
  <c r="F154" i="1"/>
  <c r="E155" i="1"/>
  <c r="D156" i="1"/>
  <c r="N158" i="1"/>
  <c r="M159" i="1"/>
  <c r="L160" i="1"/>
  <c r="K161" i="1"/>
  <c r="J162" i="1"/>
  <c r="O84" i="1"/>
  <c r="O66" i="1" s="1"/>
  <c r="O6" i="1" s="1"/>
  <c r="K101" i="1"/>
  <c r="K66" i="1" s="1"/>
  <c r="K6" i="1" s="1"/>
  <c r="O144" i="1"/>
  <c r="N145" i="1"/>
  <c r="M146" i="1"/>
  <c r="L147" i="1"/>
  <c r="J151" i="1"/>
  <c r="I152" i="1"/>
  <c r="H153" i="1"/>
  <c r="G154" i="1"/>
  <c r="F155" i="1"/>
  <c r="E156" i="1"/>
  <c r="O158" i="1"/>
  <c r="N159" i="1"/>
  <c r="M160" i="1"/>
  <c r="L161" i="1"/>
  <c r="K162" i="1"/>
  <c r="H67" i="1"/>
  <c r="H66" i="1" s="1"/>
  <c r="H6" i="1" s="1"/>
  <c r="D84" i="1"/>
  <c r="G172" i="1" s="1"/>
  <c r="L101" i="1"/>
  <c r="L66" i="1" s="1"/>
  <c r="L6" i="1" s="1"/>
  <c r="D144" i="1"/>
  <c r="O145" i="1"/>
  <c r="N146" i="1"/>
  <c r="M147" i="1"/>
  <c r="K151" i="1"/>
  <c r="J152" i="1"/>
  <c r="I153" i="1"/>
  <c r="H154" i="1"/>
  <c r="G155" i="1"/>
  <c r="F156" i="1"/>
  <c r="D158" i="1"/>
  <c r="O159" i="1"/>
  <c r="N160" i="1"/>
  <c r="M161" i="1"/>
  <c r="L162" i="1"/>
  <c r="E144" i="1"/>
  <c r="D145" i="1"/>
  <c r="O146" i="1"/>
  <c r="N147" i="1"/>
  <c r="L151" i="1"/>
  <c r="K152" i="1"/>
  <c r="J153" i="1"/>
  <c r="I154" i="1"/>
  <c r="H155" i="1"/>
  <c r="G156" i="1"/>
  <c r="E158" i="1"/>
  <c r="D159" i="1"/>
  <c r="O160" i="1"/>
  <c r="N161" i="1"/>
  <c r="M162" i="1"/>
  <c r="F144" i="1"/>
  <c r="E145" i="1"/>
  <c r="D146" i="1"/>
  <c r="O147" i="1"/>
  <c r="M151" i="1"/>
  <c r="L152" i="1"/>
  <c r="K153" i="1"/>
  <c r="J154" i="1"/>
  <c r="I155" i="1"/>
  <c r="H156" i="1"/>
  <c r="F158" i="1"/>
  <c r="E159" i="1"/>
  <c r="D160" i="1"/>
  <c r="O161" i="1"/>
  <c r="N162" i="1"/>
  <c r="I189" i="1"/>
  <c r="G144" i="1"/>
  <c r="F145" i="1"/>
  <c r="E146" i="1"/>
  <c r="D147" i="1"/>
  <c r="N151" i="1"/>
  <c r="M152" i="1"/>
  <c r="L153" i="1"/>
  <c r="K154" i="1"/>
  <c r="J155" i="1"/>
  <c r="I156" i="1"/>
  <c r="G158" i="1"/>
  <c r="F159" i="1"/>
  <c r="E160" i="1"/>
  <c r="D161" i="1"/>
  <c r="O162" i="1"/>
  <c r="C15" i="1"/>
  <c r="H144" i="1"/>
  <c r="G145" i="1"/>
  <c r="F146" i="1"/>
  <c r="E147" i="1"/>
  <c r="O151" i="1"/>
  <c r="N152" i="1"/>
  <c r="M153" i="1"/>
  <c r="L154" i="1"/>
  <c r="K155" i="1"/>
  <c r="J156" i="1"/>
  <c r="H158" i="1"/>
  <c r="G159" i="1"/>
  <c r="F160" i="1"/>
  <c r="E161" i="1"/>
  <c r="D162" i="1"/>
  <c r="I144" i="1"/>
  <c r="H145" i="1"/>
  <c r="G146" i="1"/>
  <c r="F147" i="1"/>
  <c r="D151" i="1"/>
  <c r="O152" i="1"/>
  <c r="N153" i="1"/>
  <c r="M154" i="1"/>
  <c r="L155" i="1"/>
  <c r="K156" i="1"/>
  <c r="I158" i="1"/>
  <c r="H159" i="1"/>
  <c r="G160" i="1"/>
  <c r="F161" i="1"/>
  <c r="E162" i="1"/>
  <c r="J144" i="1"/>
  <c r="I145" i="1"/>
  <c r="H146" i="1"/>
  <c r="G147" i="1"/>
  <c r="E151" i="1"/>
  <c r="D152" i="1"/>
  <c r="O153" i="1"/>
  <c r="N154" i="1"/>
  <c r="M155" i="1"/>
  <c r="L156" i="1"/>
  <c r="J158" i="1"/>
  <c r="I159" i="1"/>
  <c r="H160" i="1"/>
  <c r="G161" i="1"/>
  <c r="F162" i="1"/>
  <c r="M188" i="1"/>
  <c r="K144" i="1"/>
  <c r="J145" i="1"/>
  <c r="I146" i="1"/>
  <c r="H147" i="1"/>
  <c r="F151" i="1"/>
  <c r="E152" i="1"/>
  <c r="D153" i="1"/>
  <c r="O154" i="1"/>
  <c r="N155" i="1"/>
  <c r="M156" i="1"/>
  <c r="K158" i="1"/>
  <c r="J159" i="1"/>
  <c r="I160" i="1"/>
  <c r="H161" i="1"/>
  <c r="G162" i="1"/>
  <c r="L144" i="1"/>
  <c r="K145" i="1"/>
  <c r="J146" i="1"/>
  <c r="I147" i="1"/>
  <c r="G151" i="1"/>
  <c r="F152" i="1"/>
  <c r="E153" i="1"/>
  <c r="D154" i="1"/>
  <c r="O155" i="1"/>
  <c r="N156" i="1"/>
  <c r="L158" i="1"/>
  <c r="K159" i="1"/>
  <c r="J160" i="1"/>
  <c r="I161" i="1"/>
  <c r="H162" i="1"/>
  <c r="M144" i="1"/>
  <c r="L145" i="1"/>
  <c r="K146" i="1"/>
  <c r="J147" i="1"/>
  <c r="H151" i="1"/>
  <c r="H150" i="1" s="1"/>
  <c r="G152" i="1"/>
  <c r="F153" i="1"/>
  <c r="E154" i="1"/>
  <c r="D155" i="1"/>
  <c r="C155" i="1" s="1"/>
  <c r="O156" i="1"/>
  <c r="M158" i="1"/>
  <c r="M157" i="1" s="1"/>
  <c r="L159" i="1"/>
  <c r="K160" i="1"/>
  <c r="J161" i="1"/>
  <c r="L157" i="1" l="1"/>
  <c r="C152" i="1"/>
  <c r="N143" i="1"/>
  <c r="N142" i="1" s="1"/>
  <c r="M143" i="1"/>
  <c r="M142" i="1" s="1"/>
  <c r="L143" i="1"/>
  <c r="L142" i="1" s="1"/>
  <c r="K143" i="1"/>
  <c r="K142" i="1" s="1"/>
  <c r="J143" i="1"/>
  <c r="J142" i="1" s="1"/>
  <c r="I143" i="1"/>
  <c r="I142" i="1" s="1"/>
  <c r="H143" i="1"/>
  <c r="H142" i="1" s="1"/>
  <c r="G143" i="1"/>
  <c r="G142" i="1" s="1"/>
  <c r="F143" i="1"/>
  <c r="F142" i="1" s="1"/>
  <c r="E143" i="1"/>
  <c r="E142" i="1" s="1"/>
  <c r="D143" i="1"/>
  <c r="O143" i="1"/>
  <c r="O142" i="1" s="1"/>
  <c r="C147" i="1"/>
  <c r="E157" i="1"/>
  <c r="F169" i="1"/>
  <c r="F171" i="1"/>
  <c r="L168" i="1"/>
  <c r="L170" i="1"/>
  <c r="M171" i="1"/>
  <c r="E150" i="1"/>
  <c r="H157" i="1"/>
  <c r="C144" i="1"/>
  <c r="E170" i="1"/>
  <c r="E172" i="1"/>
  <c r="K169" i="1"/>
  <c r="K171" i="1"/>
  <c r="L172" i="1"/>
  <c r="C161" i="1"/>
  <c r="N157" i="1"/>
  <c r="D171" i="1"/>
  <c r="J168" i="1"/>
  <c r="J170" i="1"/>
  <c r="J172" i="1"/>
  <c r="E168" i="1"/>
  <c r="K175" i="1"/>
  <c r="K157" i="1"/>
  <c r="M150" i="1"/>
  <c r="C158" i="1"/>
  <c r="D157" i="1"/>
  <c r="J150" i="1"/>
  <c r="C156" i="1"/>
  <c r="O172" i="1"/>
  <c r="I169" i="1"/>
  <c r="I171" i="1"/>
  <c r="D169" i="1"/>
  <c r="C176" i="1"/>
  <c r="D175" i="1"/>
  <c r="C180" i="1"/>
  <c r="C154" i="1"/>
  <c r="C151" i="1"/>
  <c r="C150" i="1" s="1"/>
  <c r="D150" i="1"/>
  <c r="H168" i="1"/>
  <c r="H170" i="1"/>
  <c r="H172" i="1"/>
  <c r="O168" i="1"/>
  <c r="O167" i="1" s="1"/>
  <c r="O164" i="1" s="1"/>
  <c r="O170" i="1"/>
  <c r="I175" i="1"/>
  <c r="G157" i="1"/>
  <c r="C146" i="1"/>
  <c r="G169" i="1"/>
  <c r="G171" i="1"/>
  <c r="M168" i="1"/>
  <c r="N169" i="1"/>
  <c r="N171" i="1"/>
  <c r="G150" i="1"/>
  <c r="L150" i="1"/>
  <c r="F170" i="1"/>
  <c r="F172" i="1"/>
  <c r="L169" i="1"/>
  <c r="M170" i="1"/>
  <c r="M172" i="1"/>
  <c r="C153" i="1"/>
  <c r="J157" i="1"/>
  <c r="O150" i="1"/>
  <c r="C160" i="1"/>
  <c r="D66" i="1"/>
  <c r="D6" i="1" s="1"/>
  <c r="C6" i="1" s="1"/>
  <c r="E171" i="1"/>
  <c r="K168" i="1"/>
  <c r="K170" i="1"/>
  <c r="L171" i="1"/>
  <c r="F168" i="1"/>
  <c r="L175" i="1"/>
  <c r="I150" i="1"/>
  <c r="D172" i="1"/>
  <c r="J169" i="1"/>
  <c r="J171" i="1"/>
  <c r="K172" i="1"/>
  <c r="E169" i="1"/>
  <c r="F150" i="1"/>
  <c r="C162" i="1"/>
  <c r="F157" i="1"/>
  <c r="C145" i="1"/>
  <c r="K150" i="1"/>
  <c r="O157" i="1"/>
  <c r="I168" i="1"/>
  <c r="I170" i="1"/>
  <c r="I172" i="1"/>
  <c r="D168" i="1"/>
  <c r="D170" i="1"/>
  <c r="C179" i="1"/>
  <c r="J175" i="1"/>
  <c r="I157" i="1"/>
  <c r="H169" i="1"/>
  <c r="H171" i="1"/>
  <c r="N168" i="1"/>
  <c r="N167" i="1" s="1"/>
  <c r="N164" i="1" s="1"/>
  <c r="O169" i="1"/>
  <c r="O171" i="1"/>
  <c r="N150" i="1"/>
  <c r="C159" i="1"/>
  <c r="G168" i="1"/>
  <c r="G170" i="1"/>
  <c r="M169" i="1"/>
  <c r="N170" i="1"/>
  <c r="N172" i="1"/>
  <c r="C170" i="1" l="1"/>
  <c r="C175" i="1"/>
  <c r="E167" i="1"/>
  <c r="E164" i="1" s="1"/>
  <c r="F167" i="1"/>
  <c r="F164" i="1" s="1"/>
  <c r="C169" i="1"/>
  <c r="J167" i="1"/>
  <c r="J164" i="1" s="1"/>
  <c r="C171" i="1"/>
  <c r="K167" i="1"/>
  <c r="K164" i="1" s="1"/>
  <c r="L167" i="1"/>
  <c r="L164" i="1" s="1"/>
  <c r="H167" i="1"/>
  <c r="H164" i="1" s="1"/>
  <c r="C168" i="1"/>
  <c r="D167" i="1"/>
  <c r="D164" i="1" s="1"/>
  <c r="M167" i="1"/>
  <c r="M164" i="1" s="1"/>
  <c r="C157" i="1"/>
  <c r="C172" i="1"/>
  <c r="G167" i="1"/>
  <c r="G164" i="1" s="1"/>
  <c r="I167" i="1"/>
  <c r="I164" i="1" s="1"/>
  <c r="C143" i="1"/>
  <c r="C142" i="1" s="1"/>
  <c r="D142" i="1"/>
  <c r="K135" i="1" l="1"/>
  <c r="M135" i="1"/>
  <c r="O135" i="1"/>
  <c r="F136" i="1"/>
  <c r="C167" i="1"/>
  <c r="C164" i="1" s="1"/>
  <c r="I137" i="1" s="1"/>
  <c r="M137" i="1"/>
  <c r="O137" i="1"/>
  <c r="E137" i="1"/>
  <c r="F138" i="1"/>
  <c r="K141" i="1"/>
  <c r="M141" i="1"/>
  <c r="O141" i="1"/>
  <c r="M134" i="1"/>
  <c r="O134" i="1"/>
  <c r="E134" i="1"/>
  <c r="G134" i="1"/>
  <c r="I134" i="1"/>
  <c r="K134" i="1"/>
  <c r="L135" i="1"/>
  <c r="N135" i="1"/>
  <c r="D135" i="1"/>
  <c r="F135" i="1"/>
  <c r="H135" i="1"/>
  <c r="J135" i="1"/>
  <c r="K136" i="1"/>
  <c r="M136" i="1"/>
  <c r="O136" i="1"/>
  <c r="E136" i="1"/>
  <c r="G136" i="1"/>
  <c r="I136" i="1"/>
  <c r="D137" i="1"/>
  <c r="F137" i="1"/>
  <c r="H137" i="1"/>
  <c r="E138" i="1"/>
  <c r="G138" i="1"/>
  <c r="L141" i="1"/>
  <c r="N141" i="1"/>
  <c r="D141" i="1"/>
  <c r="J141" i="1"/>
  <c r="L134" i="1"/>
  <c r="N134" i="1"/>
  <c r="D134" i="1"/>
  <c r="F134" i="1"/>
  <c r="F133" i="1" s="1"/>
  <c r="H134" i="1"/>
  <c r="M138" i="1" l="1"/>
  <c r="M133" i="1" s="1"/>
  <c r="H141" i="1"/>
  <c r="K138" i="1"/>
  <c r="O138" i="1"/>
  <c r="O133" i="1" s="1"/>
  <c r="I138" i="1"/>
  <c r="N137" i="1"/>
  <c r="L138" i="1"/>
  <c r="I141" i="1"/>
  <c r="J136" i="1"/>
  <c r="G141" i="1"/>
  <c r="H138" i="1"/>
  <c r="E141" i="1"/>
  <c r="C141" i="1" s="1"/>
  <c r="J138" i="1"/>
  <c r="N138" i="1"/>
  <c r="L137" i="1"/>
  <c r="N136" i="1"/>
  <c r="N133" i="1" s="1"/>
  <c r="L136" i="1"/>
  <c r="L133" i="1" s="1"/>
  <c r="F141" i="1"/>
  <c r="J137" i="1"/>
  <c r="H136" i="1"/>
  <c r="H133" i="1" s="1"/>
  <c r="D136" i="1"/>
  <c r="I135" i="1"/>
  <c r="I133" i="1" s="1"/>
  <c r="D138" i="1"/>
  <c r="C138" i="1" s="1"/>
  <c r="G135" i="1"/>
  <c r="G133" i="1" s="1"/>
  <c r="G137" i="1"/>
  <c r="C137" i="1" s="1"/>
  <c r="E135" i="1"/>
  <c r="C135" i="1" s="1"/>
  <c r="K137" i="1"/>
  <c r="K133" i="1" s="1"/>
  <c r="J134" i="1"/>
  <c r="J133" i="1" s="1"/>
  <c r="C134" i="1" l="1"/>
  <c r="C136" i="1"/>
  <c r="E133" i="1"/>
  <c r="D133" i="1"/>
  <c r="C133" i="1" l="1"/>
</calcChain>
</file>

<file path=xl/comments1.xml><?xml version="1.0" encoding="utf-8"?>
<comments xmlns="http://schemas.openxmlformats.org/spreadsheetml/2006/main">
  <authors>
    <author>sam</author>
    <author>Juan Carlos Flores Pucho</author>
    <author>LQUISPE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RECEPCON EN  ABRIL DATA DE MARZO LAB_BIOQIMICO PROSTATICO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</rPr>
          <t>Juan Carlos:
Actualizado</t>
        </r>
      </text>
    </comment>
    <comment ref="B54" authorId="2" shapeId="0">
      <text>
        <r>
          <rPr>
            <b/>
            <sz val="11"/>
            <color indexed="81"/>
            <rFont val="Tahoma"/>
            <family val="2"/>
          </rPr>
          <t>LQUISPE:</t>
        </r>
        <r>
          <rPr>
            <sz val="11"/>
            <color indexed="81"/>
            <rFont val="Tahoma"/>
            <family val="2"/>
          </rPr>
          <t xml:space="preserve">
Empezo a funcionar laboratorio desde Diciembre 2019</t>
        </r>
      </text>
    </comment>
    <comment ref="H78" authorId="1" shapeId="0">
      <text>
        <r>
          <rPr>
            <b/>
            <sz val="9"/>
            <color indexed="81"/>
            <rFont val="Tahoma"/>
            <family val="2"/>
          </rPr>
          <t>NO CONSIDERA INMUNOLOGIA ESPECIAL
( 63 )</t>
        </r>
      </text>
    </comment>
    <comment ref="I78" authorId="1" shapeId="0">
      <text>
        <r>
          <rPr>
            <b/>
            <sz val="9"/>
            <color indexed="81"/>
            <rFont val="Tahoma"/>
            <family val="2"/>
          </rPr>
          <t>NO CONSIDERA INMUNOLOGIA ESPECIAL 
( 6 )</t>
        </r>
      </text>
    </comment>
    <comment ref="M78" authorId="1" shapeId="0">
      <text>
        <r>
          <rPr>
            <b/>
            <sz val="9"/>
            <color indexed="81"/>
            <rFont val="Tahoma"/>
            <family val="2"/>
          </rPr>
          <t>NO CONSIDERA INMUNOLOGIA ESPECIAL 
( 3 )</t>
        </r>
      </text>
    </comment>
    <comment ref="N78" authorId="1" shapeId="0">
      <text>
        <r>
          <rPr>
            <b/>
            <sz val="9"/>
            <color indexed="81"/>
            <rFont val="Tahoma"/>
            <family val="2"/>
          </rPr>
          <t>NO CONSIDERA INMUNOLOGIA ESPECIAL 
( 8 )</t>
        </r>
      </text>
    </comment>
  </commentList>
</comments>
</file>

<file path=xl/sharedStrings.xml><?xml version="1.0" encoding="utf-8"?>
<sst xmlns="http://schemas.openxmlformats.org/spreadsheetml/2006/main" count="237" uniqueCount="64">
  <si>
    <t>NÚMERO DE ANÁLISIS DE LABORATORIO- ANATOMÍA PATOLÓGICA</t>
  </si>
  <si>
    <t>DIRESA CALLAO - 2022</t>
  </si>
  <si>
    <t xml:space="preserve">      </t>
  </si>
  <si>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</si>
  <si>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</si>
  <si>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</si>
  <si>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</si>
  <si>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</si>
  <si>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</si>
  <si>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</si>
  <si>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</si>
  <si>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</si>
  <si>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</si>
  <si>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</si>
  <si>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</si>
  <si>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</si>
  <si>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</si>
  <si>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 DE DIRESA</t>
  </si>
  <si>
    <t>LABORATORIO CENTRAL  DE DIRESA</t>
  </si>
  <si>
    <t>Exa. Bioquimicos</t>
  </si>
  <si>
    <t>Exa. Inmunologia</t>
  </si>
  <si>
    <t>Exa. Inmuno - Especial</t>
  </si>
  <si>
    <t>Exa. Hematologicos</t>
  </si>
  <si>
    <t>Exa. Microbiologicos</t>
  </si>
  <si>
    <t>Exa. Biologia molecular (metodo PCR)</t>
  </si>
  <si>
    <t>Exa. Biologia Molecular (Metodo LAMP)</t>
  </si>
  <si>
    <t>LABORATORIO CITOLOGIA DIRESA</t>
  </si>
  <si>
    <t>Exa. Citologicos POSITIVOS (Referencial)</t>
  </si>
  <si>
    <t>Exa. Citologicos produccion(referencial)</t>
  </si>
  <si>
    <t>Exa. Citologicos</t>
  </si>
  <si>
    <t>TOTAL HOSPITALES</t>
  </si>
  <si>
    <t>HOSP. DANIEL A CARRION</t>
  </si>
  <si>
    <t>Banco de Sangre (trasnf.)</t>
  </si>
  <si>
    <t xml:space="preserve">Anatomia Patologica </t>
  </si>
  <si>
    <t>Exa. Histologicos</t>
  </si>
  <si>
    <t>Necropsias Clínicas</t>
  </si>
  <si>
    <t>Patologías quirúrgicas</t>
  </si>
  <si>
    <t>Otras patologías</t>
  </si>
  <si>
    <t>HOSP. SAN JOSE</t>
  </si>
  <si>
    <t>HOSP. DE VENTANILLA</t>
  </si>
  <si>
    <t>HOSP. DE REHABILITACION</t>
  </si>
  <si>
    <t>TOTAL  REDES</t>
  </si>
  <si>
    <t>RED BONILLA - LA PUNTA</t>
  </si>
  <si>
    <t>C.S. BARTON</t>
  </si>
  <si>
    <t>C.S. NESTOR GAMBETTA</t>
  </si>
  <si>
    <t>C.S. ACAPULCO</t>
  </si>
  <si>
    <t>RED BEPECA</t>
  </si>
  <si>
    <t>C.S SESQUICENTENARIO</t>
  </si>
  <si>
    <t>C.S. BELLAVISTA</t>
  </si>
  <si>
    <t>C.S. CARMEN DE LA LEGUA</t>
  </si>
  <si>
    <t>RED VENTANILLA</t>
  </si>
  <si>
    <t>C.S.M.I. PACHACUTEC-PERU KOREA</t>
  </si>
  <si>
    <t>C.S. MARQUEZ</t>
  </si>
  <si>
    <t>C.S.VILLA LOS REYES</t>
  </si>
  <si>
    <t>C.S. MI PERÚ</t>
  </si>
  <si>
    <t>Fuente: Orden de Análisis de Laboratorio /ESTADISTICA_ LQC</t>
  </si>
  <si>
    <t>CONSOLIDADO DE ANÁLISIS DE LABORATORIO- ANATOMÍA PATOLÓGICA</t>
  </si>
  <si>
    <t>Laboratorio</t>
  </si>
  <si>
    <t>Exa. Biologia Molecular (Metodo PCR)</t>
  </si>
  <si>
    <t>HOSPITALES</t>
  </si>
  <si>
    <t>TOTAL REDES</t>
  </si>
  <si>
    <t>RED DE SERVICIOS</t>
  </si>
  <si>
    <t>ADMINISTRACION CENTRAL</t>
  </si>
  <si>
    <t>RED BONILLA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</si>
</sst>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8"/>
      <name val="Calibri Light"/>
      <family val="1"/>
      <scheme val="major"/>
    </font>
    <font>
      <b/>
      <sz val="12"/>
      <color theme="0"/>
      <name val="Arial Narrow"/>
      <family val="2"/>
    </font>
    <font>
      <sz val="12"/>
      <color rgb="FFFF0000"/>
      <name val="Arial Narrow"/>
      <family val="2"/>
    </font>
    <font>
      <sz val="12"/>
      <color theme="1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6"/>
      <name val="Calibri Light"/>
      <family val="1"/>
      <scheme val="major"/>
    </font>
    <font>
      <b/>
      <sz val="20"/>
      <name val="Calibri Light"/>
      <family val="1"/>
      <scheme val="major"/>
    </font>
    <font>
      <sz val="12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0" fontId="2" fillId="0" borderId="0" xfId="1" applyFont="1" applyFill="1"/>
    <xf numFmtId="0" fontId="2" fillId="0" borderId="0" xfId="1" applyFont="1" applyBorder="1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1" fontId="4" fillId="2" borderId="7" xfId="1" applyNumberFormat="1" applyFont="1" applyFill="1" applyBorder="1" applyAlignment="1">
      <alignment horizontal="center" vertical="center"/>
    </xf>
    <xf numFmtId="1" fontId="4" fillId="2" borderId="8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left" vertical="center" indent="2"/>
    </xf>
    <xf numFmtId="1" fontId="2" fillId="0" borderId="10" xfId="1" applyNumberFormat="1" applyFont="1" applyBorder="1" applyAlignment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1" fontId="2" fillId="0" borderId="12" xfId="1" applyNumberFormat="1" applyFont="1" applyFill="1" applyBorder="1" applyAlignment="1" applyProtection="1">
      <alignment horizontal="center" vertical="center"/>
      <protection locked="0"/>
    </xf>
    <xf numFmtId="1" fontId="2" fillId="0" borderId="15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left" vertical="center" indent="1"/>
    </xf>
    <xf numFmtId="0" fontId="2" fillId="0" borderId="16" xfId="1" applyFont="1" applyBorder="1" applyAlignment="1">
      <alignment horizontal="left" vertical="center" indent="2"/>
    </xf>
    <xf numFmtId="1" fontId="2" fillId="0" borderId="17" xfId="1" applyNumberFormat="1" applyFont="1" applyBorder="1" applyAlignment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0" fontId="2" fillId="0" borderId="20" xfId="1" applyFont="1" applyFill="1" applyBorder="1" applyAlignment="1" applyProtection="1">
      <alignment horizontal="center" vertical="center"/>
      <protection locked="0"/>
    </xf>
    <xf numFmtId="0" fontId="2" fillId="0" borderId="21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horizontal="center" vertical="center"/>
      <protection locked="0"/>
    </xf>
    <xf numFmtId="1" fontId="2" fillId="0" borderId="21" xfId="1" applyNumberFormat="1" applyFont="1" applyFill="1" applyBorder="1" applyAlignment="1" applyProtection="1">
      <alignment horizontal="center" vertical="center"/>
      <protection locked="0"/>
    </xf>
    <xf numFmtId="1" fontId="2" fillId="0" borderId="23" xfId="1" applyNumberFormat="1" applyFont="1" applyFill="1" applyBorder="1" applyAlignment="1" applyProtection="1">
      <alignment horizontal="center" vertical="center"/>
      <protection locked="0"/>
    </xf>
    <xf numFmtId="0" fontId="2" fillId="0" borderId="24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>
      <alignment horizontal="left" vertical="center" indent="2"/>
    </xf>
    <xf numFmtId="0" fontId="2" fillId="0" borderId="17" xfId="1" applyFont="1" applyBorder="1" applyAlignment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left" vertical="center" indent="2"/>
    </xf>
    <xf numFmtId="0" fontId="2" fillId="4" borderId="22" xfId="1" applyFont="1" applyFill="1" applyBorder="1" applyAlignment="1" applyProtection="1">
      <alignment horizontal="center" vertical="center"/>
      <protection locked="0"/>
    </xf>
    <xf numFmtId="0" fontId="2" fillId="4" borderId="21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" fillId="0" borderId="25" xfId="1" applyFont="1" applyBorder="1" applyAlignment="1">
      <alignment horizontal="left" vertical="center" indent="2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0" fontId="5" fillId="0" borderId="28" xfId="1" applyFont="1" applyFill="1" applyBorder="1" applyAlignment="1" applyProtection="1">
      <alignment horizontal="center" vertical="center"/>
      <protection locked="0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4" fillId="2" borderId="25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left" vertical="center" indent="2"/>
    </xf>
    <xf numFmtId="1" fontId="2" fillId="0" borderId="10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6" fillId="0" borderId="36" xfId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horizontal="center" vertical="center"/>
      <protection locked="0"/>
    </xf>
    <xf numFmtId="0" fontId="2" fillId="0" borderId="37" xfId="1" applyFont="1" applyFill="1" applyBorder="1" applyAlignment="1" applyProtection="1">
      <alignment horizontal="center" vertical="center"/>
      <protection locked="0"/>
    </xf>
    <xf numFmtId="0" fontId="2" fillId="5" borderId="38" xfId="1" applyFont="1" applyFill="1" applyBorder="1" applyAlignment="1">
      <alignment horizontal="left" vertical="center" indent="2"/>
    </xf>
    <xf numFmtId="1" fontId="2" fillId="5" borderId="17" xfId="1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 applyProtection="1">
      <alignment horizontal="center" vertical="center"/>
      <protection locked="0"/>
    </xf>
    <xf numFmtId="0" fontId="6" fillId="0" borderId="21" xfId="1" applyFont="1" applyFill="1" applyBorder="1" applyAlignment="1" applyProtection="1">
      <alignment horizontal="center" vertical="center"/>
      <protection locked="0"/>
    </xf>
    <xf numFmtId="0" fontId="2" fillId="0" borderId="26" xfId="1" applyFont="1" applyBorder="1" applyAlignment="1">
      <alignment horizontal="left" vertical="center" indent="2"/>
    </xf>
    <xf numFmtId="1" fontId="2" fillId="0" borderId="30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 applyProtection="1">
      <alignment horizontal="center" vertical="center"/>
      <protection locked="0"/>
    </xf>
    <xf numFmtId="0" fontId="6" fillId="0" borderId="28" xfId="1" applyFont="1" applyFill="1" applyBorder="1" applyAlignment="1" applyProtection="1">
      <alignment horizontal="center" vertical="center"/>
      <protection locked="0"/>
    </xf>
    <xf numFmtId="1" fontId="4" fillId="2" borderId="2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2" fillId="0" borderId="41" xfId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>
      <alignment horizontal="left" vertical="center" indent="2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1" fontId="2" fillId="0" borderId="26" xfId="1" applyNumberFormat="1" applyFont="1" applyFill="1" applyBorder="1" applyAlignment="1">
      <alignment horizontal="center" vertical="center"/>
    </xf>
    <xf numFmtId="0" fontId="2" fillId="0" borderId="40" xfId="1" applyFont="1" applyBorder="1" applyAlignment="1" applyProtection="1">
      <alignment horizontal="center" vertical="center"/>
      <protection locked="0"/>
    </xf>
    <xf numFmtId="0" fontId="4" fillId="2" borderId="43" xfId="1" applyFont="1" applyFill="1" applyBorder="1" applyAlignment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1" fontId="2" fillId="0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44" xfId="1" applyFont="1" applyFill="1" applyBorder="1" applyAlignment="1" applyProtection="1">
      <alignment horizontal="center" vertical="center"/>
      <protection locked="0"/>
    </xf>
    <xf numFmtId="1" fontId="2" fillId="0" borderId="45" xfId="1" applyNumberFormat="1" applyFont="1" applyFill="1" applyBorder="1" applyAlignment="1" applyProtection="1">
      <alignment horizontal="center" vertical="center"/>
      <protection locked="0"/>
    </xf>
    <xf numFmtId="0" fontId="2" fillId="0" borderId="46" xfId="1" applyFont="1" applyBorder="1" applyAlignment="1">
      <alignment horizontal="left" vertical="center" indent="2"/>
    </xf>
    <xf numFmtId="0" fontId="2" fillId="0" borderId="47" xfId="1" applyFont="1" applyFill="1" applyBorder="1" applyAlignment="1" applyProtection="1">
      <alignment horizontal="center" vertical="center"/>
      <protection locked="0"/>
    </xf>
    <xf numFmtId="0" fontId="2" fillId="0" borderId="48" xfId="1" applyFont="1" applyFill="1" applyBorder="1" applyAlignment="1" applyProtection="1">
      <alignment horizontal="center" vertical="center"/>
      <protection locked="0"/>
    </xf>
    <xf numFmtId="1" fontId="2" fillId="0" borderId="49" xfId="1" applyNumberFormat="1" applyFont="1" applyFill="1" applyBorder="1" applyAlignment="1" applyProtection="1">
      <alignment horizontal="center" vertical="center"/>
      <protection locked="0"/>
    </xf>
    <xf numFmtId="1" fontId="2" fillId="0" borderId="50" xfId="1" applyNumberFormat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left" vertical="center" indent="2"/>
    </xf>
    <xf numFmtId="1" fontId="2" fillId="0" borderId="26" xfId="1" applyNumberFormat="1" applyFont="1" applyBorder="1" applyAlignment="1">
      <alignment horizontal="center" vertical="center"/>
    </xf>
    <xf numFmtId="0" fontId="2" fillId="0" borderId="51" xfId="1" applyFont="1" applyFill="1" applyBorder="1" applyAlignment="1" applyProtection="1">
      <alignment horizontal="center" vertical="center"/>
      <protection locked="0"/>
    </xf>
    <xf numFmtId="0" fontId="2" fillId="0" borderId="40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1" fontId="2" fillId="0" borderId="15" xfId="1" applyNumberFormat="1" applyFont="1" applyBorder="1" applyAlignment="1" applyProtection="1">
      <alignment horizontal="center" vertical="center"/>
      <protection locked="0"/>
    </xf>
    <xf numFmtId="1" fontId="2" fillId="0" borderId="23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/>
    <xf numFmtId="1" fontId="2" fillId="6" borderId="26" xfId="1" applyNumberFormat="1" applyFont="1" applyFill="1" applyBorder="1" applyAlignment="1">
      <alignment horizontal="center" vertical="center"/>
    </xf>
    <xf numFmtId="0" fontId="2" fillId="6" borderId="51" xfId="1" applyFont="1" applyFill="1" applyBorder="1" applyAlignment="1" applyProtection="1">
      <alignment horizontal="center" vertical="center"/>
      <protection locked="0"/>
    </xf>
    <xf numFmtId="0" fontId="2" fillId="6" borderId="28" xfId="1" applyFont="1" applyFill="1" applyBorder="1" applyAlignment="1" applyProtection="1">
      <alignment horizontal="center" vertical="center"/>
      <protection locked="0"/>
    </xf>
    <xf numFmtId="0" fontId="2" fillId="6" borderId="40" xfId="1" applyFont="1" applyFill="1" applyBorder="1" applyAlignment="1" applyProtection="1">
      <alignment horizontal="center" vertical="center"/>
      <protection locked="0"/>
    </xf>
    <xf numFmtId="0" fontId="2" fillId="6" borderId="27" xfId="1" applyFont="1" applyFill="1" applyBorder="1" applyAlignment="1" applyProtection="1">
      <alignment horizontal="center" vertical="center"/>
      <protection locked="0"/>
    </xf>
    <xf numFmtId="0" fontId="2" fillId="0" borderId="52" xfId="1" applyFont="1" applyBorder="1" applyAlignment="1">
      <alignment horizontal="left" vertical="center" indent="2"/>
    </xf>
    <xf numFmtId="1" fontId="2" fillId="0" borderId="52" xfId="1" applyNumberFormat="1" applyFont="1" applyBorder="1" applyAlignment="1">
      <alignment horizontal="center" vertical="center"/>
    </xf>
    <xf numFmtId="0" fontId="2" fillId="0" borderId="53" xfId="1" applyFont="1" applyFill="1" applyBorder="1" applyAlignment="1" applyProtection="1">
      <alignment horizontal="center" vertical="center"/>
      <protection locked="0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0" fontId="2" fillId="0" borderId="55" xfId="1" applyFont="1" applyFill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2" fillId="0" borderId="32" xfId="1" applyFon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7" borderId="0" xfId="1" applyFont="1" applyFill="1"/>
    <xf numFmtId="1" fontId="2" fillId="0" borderId="29" xfId="1" applyNumberFormat="1" applyFont="1" applyBorder="1" applyAlignment="1" applyProtection="1">
      <alignment horizontal="center" vertical="center"/>
      <protection locked="0"/>
    </xf>
    <xf numFmtId="0" fontId="2" fillId="0" borderId="57" xfId="1" applyFont="1" applyBorder="1" applyAlignment="1">
      <alignment horizontal="left" vertical="center" indent="2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1" fontId="2" fillId="0" borderId="19" xfId="1" applyNumberFormat="1" applyFont="1" applyBorder="1" applyAlignment="1" applyProtection="1">
      <alignment horizontal="center" vertical="center"/>
      <protection locked="0"/>
    </xf>
    <xf numFmtId="1" fontId="2" fillId="0" borderId="45" xfId="1" applyNumberFormat="1" applyFont="1" applyBorder="1" applyAlignment="1" applyProtection="1">
      <alignment horizontal="center" vertical="center"/>
      <protection locked="0"/>
    </xf>
    <xf numFmtId="0" fontId="2" fillId="6" borderId="58" xfId="1" applyFont="1" applyFill="1" applyBorder="1" applyAlignment="1" applyProtection="1">
      <alignment horizontal="center" vertical="center"/>
      <protection locked="0"/>
    </xf>
    <xf numFmtId="0" fontId="2" fillId="6" borderId="49" xfId="1" applyFont="1" applyFill="1" applyBorder="1" applyAlignment="1" applyProtection="1">
      <alignment horizontal="center" vertical="center"/>
      <protection locked="0"/>
    </xf>
    <xf numFmtId="0" fontId="2" fillId="6" borderId="59" xfId="1" applyFont="1" applyFill="1" applyBorder="1" applyAlignment="1" applyProtection="1">
      <alignment horizontal="center" vertical="center"/>
      <protection locked="0"/>
    </xf>
    <xf numFmtId="0" fontId="2" fillId="6" borderId="48" xfId="1" applyFont="1" applyFill="1" applyBorder="1" applyAlignment="1" applyProtection="1">
      <alignment horizontal="center" vertical="center"/>
      <protection locked="0"/>
    </xf>
    <xf numFmtId="1" fontId="2" fillId="6" borderId="50" xfId="1" applyNumberFormat="1" applyFont="1" applyFill="1" applyBorder="1" applyAlignment="1" applyProtection="1">
      <alignment horizontal="center" vertical="center"/>
      <protection locked="0"/>
    </xf>
    <xf numFmtId="1" fontId="4" fillId="2" borderId="5" xfId="1" applyNumberFormat="1" applyFont="1" applyFill="1" applyBorder="1" applyAlignment="1">
      <alignment horizontal="center" vertical="center"/>
    </xf>
    <xf numFmtId="1" fontId="2" fillId="0" borderId="46" xfId="1" applyNumberFormat="1" applyFont="1" applyBorder="1" applyAlignment="1">
      <alignment horizontal="center" vertical="center"/>
    </xf>
    <xf numFmtId="0" fontId="2" fillId="0" borderId="60" xfId="1" applyFont="1" applyBorder="1"/>
    <xf numFmtId="3" fontId="2" fillId="0" borderId="0" xfId="1" applyNumberFormat="1" applyFont="1" applyBorder="1"/>
    <xf numFmtId="0" fontId="2" fillId="0" borderId="55" xfId="1" applyFont="1" applyBorder="1"/>
    <xf numFmtId="0" fontId="2" fillId="0" borderId="61" xfId="1" applyFont="1" applyBorder="1"/>
    <xf numFmtId="1" fontId="4" fillId="2" borderId="3" xfId="1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 vertical="center" indent="2"/>
    </xf>
    <xf numFmtId="0" fontId="2" fillId="8" borderId="42" xfId="1" applyFont="1" applyFill="1" applyBorder="1" applyAlignment="1" applyProtection="1">
      <alignment horizontal="center" vertical="center"/>
      <protection locked="0"/>
    </xf>
    <xf numFmtId="0" fontId="2" fillId="8" borderId="47" xfId="1" applyFont="1" applyFill="1" applyBorder="1" applyAlignment="1" applyProtection="1">
      <alignment horizontal="center" vertical="center"/>
      <protection locked="0"/>
    </xf>
    <xf numFmtId="0" fontId="2" fillId="8" borderId="19" xfId="1" applyFont="1" applyFill="1" applyBorder="1" applyAlignment="1" applyProtection="1">
      <alignment horizontal="center" vertical="center"/>
      <protection locked="0"/>
    </xf>
    <xf numFmtId="0" fontId="2" fillId="8" borderId="44" xfId="1" applyFont="1" applyFill="1" applyBorder="1" applyAlignment="1" applyProtection="1">
      <alignment horizontal="center" vertical="center"/>
      <protection locked="0"/>
    </xf>
    <xf numFmtId="1" fontId="2" fillId="8" borderId="45" xfId="1" applyNumberFormat="1" applyFont="1" applyFill="1" applyBorder="1" applyAlignment="1" applyProtection="1">
      <alignment horizontal="center" vertical="center"/>
      <protection locked="0"/>
    </xf>
    <xf numFmtId="0" fontId="2" fillId="8" borderId="39" xfId="1" applyFont="1" applyFill="1" applyBorder="1" applyAlignment="1" applyProtection="1">
      <alignment horizontal="center" vertical="center"/>
      <protection locked="0"/>
    </xf>
    <xf numFmtId="0" fontId="2" fillId="8" borderId="20" xfId="1" applyFont="1" applyFill="1" applyBorder="1" applyAlignment="1" applyProtection="1">
      <alignment horizontal="center" vertical="center"/>
      <protection locked="0"/>
    </xf>
    <xf numFmtId="0" fontId="2" fillId="8" borderId="21" xfId="1" applyFont="1" applyFill="1" applyBorder="1" applyAlignment="1" applyProtection="1">
      <alignment horizontal="center" vertical="center"/>
      <protection locked="0"/>
    </xf>
    <xf numFmtId="0" fontId="2" fillId="8" borderId="22" xfId="1" applyFont="1" applyFill="1" applyBorder="1" applyAlignment="1" applyProtection="1">
      <alignment horizontal="center" vertical="center"/>
      <protection locked="0"/>
    </xf>
    <xf numFmtId="1" fontId="2" fillId="8" borderId="23" xfId="1" applyNumberFormat="1" applyFont="1" applyFill="1" applyBorder="1" applyAlignment="1" applyProtection="1">
      <alignment horizontal="center" vertical="center"/>
      <protection locked="0"/>
    </xf>
    <xf numFmtId="0" fontId="2" fillId="8" borderId="51" xfId="1" applyFont="1" applyFill="1" applyBorder="1" applyAlignment="1" applyProtection="1">
      <alignment horizontal="center" vertical="center"/>
      <protection locked="0"/>
    </xf>
    <xf numFmtId="0" fontId="2" fillId="8" borderId="40" xfId="1" applyFont="1" applyFill="1" applyBorder="1" applyAlignment="1" applyProtection="1">
      <alignment horizontal="center" vertical="center"/>
      <protection locked="0"/>
    </xf>
    <xf numFmtId="0" fontId="2" fillId="8" borderId="28" xfId="1" applyFont="1" applyFill="1" applyBorder="1" applyAlignment="1" applyProtection="1">
      <alignment horizontal="center" vertical="center"/>
      <protection locked="0"/>
    </xf>
    <xf numFmtId="0" fontId="2" fillId="8" borderId="27" xfId="1" applyFont="1" applyFill="1" applyBorder="1" applyAlignment="1" applyProtection="1">
      <alignment horizontal="center" vertical="center"/>
      <protection locked="0"/>
    </xf>
    <xf numFmtId="1" fontId="2" fillId="8" borderId="29" xfId="1" applyNumberFormat="1" applyFont="1" applyFill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0" fontId="2" fillId="0" borderId="58" xfId="1" applyFont="1" applyFill="1" applyBorder="1" applyAlignment="1" applyProtection="1">
      <alignment horizontal="center" vertical="center"/>
      <protection locked="0"/>
    </xf>
    <xf numFmtId="0" fontId="2" fillId="0" borderId="49" xfId="1" applyFont="1" applyFill="1" applyBorder="1" applyAlignment="1" applyProtection="1">
      <alignment horizontal="center" vertical="center"/>
      <protection locked="0"/>
    </xf>
    <xf numFmtId="0" fontId="2" fillId="0" borderId="59" xfId="1" applyFont="1" applyFill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9" xfId="1" applyFont="1" applyBorder="1" applyAlignment="1" applyProtection="1">
      <alignment horizontal="center" vertical="center"/>
      <protection locked="0"/>
    </xf>
    <xf numFmtId="0" fontId="6" fillId="0" borderId="48" xfId="1" applyFont="1" applyFill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47" xfId="1" applyFont="1" applyBorder="1" applyAlignment="1" applyProtection="1">
      <alignment horizontal="center" vertical="center"/>
      <protection locked="0"/>
    </xf>
    <xf numFmtId="0" fontId="2" fillId="0" borderId="44" xfId="1" applyFont="1" applyBorder="1" applyAlignment="1" applyProtection="1">
      <alignment horizontal="center" vertical="center"/>
      <protection locked="0"/>
    </xf>
    <xf numFmtId="0" fontId="2" fillId="0" borderId="39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8" fillId="0" borderId="0" xfId="1" applyFont="1" applyBorder="1"/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1" fontId="2" fillId="0" borderId="29" xfId="1" applyNumberFormat="1" applyFont="1" applyFill="1" applyBorder="1" applyAlignment="1" applyProtection="1">
      <alignment horizontal="center" vertical="center"/>
      <protection locked="0"/>
    </xf>
    <xf numFmtId="0" fontId="2" fillId="0" borderId="41" xfId="1" applyFont="1" applyBorder="1" applyAlignment="1" applyProtection="1">
      <alignment horizontal="center" vertical="center"/>
      <protection locked="0"/>
    </xf>
    <xf numFmtId="0" fontId="1" fillId="0" borderId="62" xfId="1" applyFont="1" applyFill="1" applyBorder="1" applyAlignment="1">
      <alignment horizontal="center" vertical="center"/>
    </xf>
    <xf numFmtId="0" fontId="2" fillId="0" borderId="0" xfId="1" quotePrefix="1" applyFont="1"/>
    <xf numFmtId="0" fontId="8" fillId="0" borderId="0" xfId="1" applyFont="1"/>
    <xf numFmtId="0" fontId="2" fillId="0" borderId="63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/>
    </xf>
    <xf numFmtId="1" fontId="2" fillId="0" borderId="0" xfId="1" applyNumberFormat="1" applyFont="1"/>
    <xf numFmtId="0" fontId="2" fillId="0" borderId="64" xfId="1" applyFont="1" applyFill="1" applyBorder="1" applyAlignment="1" applyProtection="1">
      <alignment horizontal="center" vertical="center"/>
      <protection locked="0"/>
    </xf>
    <xf numFmtId="1" fontId="2" fillId="0" borderId="57" xfId="1" applyNumberFormat="1" applyFont="1" applyBorder="1" applyAlignment="1">
      <alignment horizontal="center" vertical="center"/>
    </xf>
    <xf numFmtId="0" fontId="2" fillId="0" borderId="58" xfId="1" applyFont="1" applyBorder="1" applyAlignment="1" applyProtection="1">
      <alignment horizontal="center" vertical="center"/>
      <protection locked="0"/>
    </xf>
    <xf numFmtId="0" fontId="2" fillId="7" borderId="2" xfId="1" applyFont="1" applyFill="1" applyBorder="1"/>
    <xf numFmtId="0" fontId="9" fillId="0" borderId="0" xfId="1" applyFont="1"/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/>
      <protection locked="0"/>
    </xf>
    <xf numFmtId="1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left" vertical="center" indent="1"/>
    </xf>
    <xf numFmtId="0" fontId="10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1" fontId="2" fillId="0" borderId="65" xfId="1" applyNumberFormat="1" applyFont="1" applyBorder="1" applyAlignment="1" applyProtection="1">
      <alignment horizontal="center" vertical="center"/>
      <protection hidden="1"/>
    </xf>
    <xf numFmtId="0" fontId="2" fillId="0" borderId="41" xfId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hidden="1"/>
    </xf>
    <xf numFmtId="1" fontId="2" fillId="0" borderId="15" xfId="1" applyNumberFormat="1" applyFont="1" applyBorder="1" applyAlignment="1" applyProtection="1">
      <alignment horizontal="center" vertical="center"/>
      <protection hidden="1"/>
    </xf>
    <xf numFmtId="1" fontId="2" fillId="0" borderId="16" xfId="1" applyNumberFormat="1" applyFont="1" applyBorder="1" applyAlignment="1" applyProtection="1">
      <alignment horizontal="center" vertical="center"/>
      <protection hidden="1"/>
    </xf>
    <xf numFmtId="0" fontId="2" fillId="0" borderId="39" xfId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 applyProtection="1">
      <alignment horizontal="center" vertical="center"/>
      <protection hidden="1"/>
    </xf>
    <xf numFmtId="1" fontId="2" fillId="0" borderId="23" xfId="1" applyNumberFormat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>
      <alignment horizontal="left" vertical="center" indent="2"/>
    </xf>
    <xf numFmtId="0" fontId="2" fillId="0" borderId="23" xfId="1" applyFont="1" applyBorder="1" applyAlignment="1" applyProtection="1">
      <alignment horizontal="center" vertical="center"/>
      <protection hidden="1"/>
    </xf>
    <xf numFmtId="0" fontId="2" fillId="9" borderId="57" xfId="1" applyFont="1" applyFill="1" applyBorder="1" applyAlignment="1">
      <alignment horizontal="left" vertical="center" indent="2"/>
    </xf>
    <xf numFmtId="0" fontId="2" fillId="9" borderId="38" xfId="1" applyFont="1" applyFill="1" applyBorder="1" applyAlignment="1" applyProtection="1">
      <alignment horizontal="center" vertical="center"/>
      <protection hidden="1"/>
    </xf>
    <xf numFmtId="0" fontId="2" fillId="9" borderId="51" xfId="1" applyFont="1" applyFill="1" applyBorder="1" applyAlignment="1" applyProtection="1">
      <alignment horizontal="center" vertical="center"/>
      <protection hidden="1"/>
    </xf>
    <xf numFmtId="0" fontId="2" fillId="9" borderId="28" xfId="1" applyFont="1" applyFill="1" applyBorder="1" applyAlignment="1" applyProtection="1">
      <alignment horizontal="center" vertical="center"/>
      <protection hidden="1"/>
    </xf>
    <xf numFmtId="0" fontId="2" fillId="9" borderId="29" xfId="1" applyFont="1" applyFill="1" applyBorder="1" applyAlignment="1" applyProtection="1">
      <alignment horizontal="center" vertical="center"/>
      <protection hidden="1"/>
    </xf>
    <xf numFmtId="0" fontId="2" fillId="10" borderId="46" xfId="1" applyFont="1" applyFill="1" applyBorder="1" applyAlignment="1">
      <alignment horizontal="left" vertical="center" indent="2"/>
    </xf>
    <xf numFmtId="0" fontId="2" fillId="10" borderId="65" xfId="1" applyFont="1" applyFill="1" applyBorder="1" applyAlignment="1">
      <alignment horizontal="center" vertical="center"/>
    </xf>
    <xf numFmtId="0" fontId="2" fillId="10" borderId="42" xfId="1" applyFont="1" applyFill="1" applyBorder="1" applyAlignment="1">
      <alignment horizontal="center" vertical="center"/>
    </xf>
    <xf numFmtId="0" fontId="2" fillId="10" borderId="19" xfId="1" applyFont="1" applyFill="1" applyBorder="1" applyAlignment="1">
      <alignment horizontal="center" vertical="center"/>
    </xf>
    <xf numFmtId="0" fontId="2" fillId="10" borderId="45" xfId="1" applyFont="1" applyFill="1" applyBorder="1" applyAlignment="1">
      <alignment horizontal="center" vertical="center"/>
    </xf>
    <xf numFmtId="0" fontId="2" fillId="10" borderId="39" xfId="1" applyFont="1" applyFill="1" applyBorder="1" applyAlignment="1">
      <alignment horizontal="center" vertical="center"/>
    </xf>
    <xf numFmtId="0" fontId="2" fillId="10" borderId="21" xfId="1" applyFont="1" applyFill="1" applyBorder="1" applyAlignment="1">
      <alignment horizontal="center" vertical="center"/>
    </xf>
    <xf numFmtId="0" fontId="2" fillId="10" borderId="23" xfId="1" applyFont="1" applyFill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12" fillId="11" borderId="0" xfId="1" applyFont="1" applyFill="1"/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1" fontId="2" fillId="0" borderId="65" xfId="1" applyNumberFormat="1" applyFont="1" applyBorder="1" applyAlignment="1">
      <alignment horizontal="center" vertical="center"/>
    </xf>
    <xf numFmtId="0" fontId="2" fillId="0" borderId="4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1" fontId="2" fillId="0" borderId="16" xfId="1" applyNumberFormat="1" applyFont="1" applyBorder="1" applyAlignment="1">
      <alignment horizontal="center" vertical="center"/>
    </xf>
    <xf numFmtId="0" fontId="2" fillId="0" borderId="39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2" fillId="0" borderId="51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29" xfId="1" applyFont="1" applyBorder="1" applyAlignment="1" applyProtection="1">
      <alignment horizontal="center" vertical="center"/>
    </xf>
    <xf numFmtId="0" fontId="2" fillId="0" borderId="1" xfId="1" applyFont="1" applyFill="1" applyBorder="1"/>
    <xf numFmtId="0" fontId="4" fillId="2" borderId="60" xfId="1" applyFont="1" applyFill="1" applyBorder="1" applyAlignment="1">
      <alignment horizontal="center" vertical="center"/>
    </xf>
    <xf numFmtId="0" fontId="4" fillId="2" borderId="54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2" xfId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center" vertical="center"/>
    </xf>
    <xf numFmtId="1" fontId="2" fillId="0" borderId="45" xfId="1" applyNumberFormat="1" applyFont="1" applyBorder="1" applyAlignment="1" applyProtection="1">
      <alignment horizontal="center" vertical="center"/>
    </xf>
    <xf numFmtId="1" fontId="2" fillId="0" borderId="23" xfId="1" applyNumberFormat="1" applyFont="1" applyBorder="1" applyAlignment="1" applyProtection="1">
      <alignment horizontal="center" vertical="center"/>
    </xf>
    <xf numFmtId="1" fontId="2" fillId="0" borderId="29" xfId="1" applyNumberFormat="1" applyFont="1" applyBorder="1" applyAlignment="1" applyProtection="1">
      <alignment horizontal="center" vertical="center"/>
    </xf>
    <xf numFmtId="0" fontId="2" fillId="0" borderId="8" xfId="1" applyFont="1" applyBorder="1"/>
    <xf numFmtId="0" fontId="4" fillId="2" borderId="66" xfId="1" applyFont="1" applyFill="1" applyBorder="1" applyAlignment="1">
      <alignment horizontal="center" vertical="center"/>
    </xf>
    <xf numFmtId="1" fontId="2" fillId="0" borderId="15" xfId="1" applyNumberFormat="1" applyFont="1" applyBorder="1" applyAlignment="1" applyProtection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5" fillId="12" borderId="51" xfId="1" applyFont="1" applyFill="1" applyBorder="1" applyAlignment="1" applyProtection="1">
      <alignment horizontal="center" vertical="center"/>
      <protection locked="0"/>
    </xf>
    <xf numFmtId="0" fontId="5" fillId="12" borderId="28" xfId="1" applyFont="1" applyFill="1" applyBorder="1" applyAlignment="1" applyProtection="1">
      <alignment horizontal="center" vertical="center"/>
      <protection locked="0"/>
    </xf>
    <xf numFmtId="0" fontId="5" fillId="12" borderId="29" xfId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0</xdr:rowOff>
    </xdr:from>
    <xdr:to>
      <xdr:col>15</xdr:col>
      <xdr:colOff>1266825</xdr:colOff>
      <xdr:row>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153650" y="0"/>
          <a:ext cx="400050" cy="0"/>
        </a:xfrm>
        <a:prstGeom prst="rect">
          <a:avLst/>
        </a:prstGeom>
        <a:gradFill rotWithShape="0">
          <a:gsLst>
            <a:gs pos="0">
              <a:srgbClr val="79ABB9"/>
            </a:gs>
            <a:gs pos="100000">
              <a:srgbClr val="79ABB9">
                <a:gamma/>
                <a:shade val="46275"/>
                <a:invGamma/>
              </a:srgbClr>
            </a:gs>
          </a:gsLst>
          <a:path path="rect">
            <a:fillToRect r="100000" b="10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DISA I CALLAO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Oficina de 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Estadística</a:t>
          </a:r>
        </a:p>
      </xdr:txBody>
    </xdr:sp>
    <xdr:clientData/>
  </xdr:twoCellAnchor>
  <xdr:twoCellAnchor>
    <xdr:from>
      <xdr:col>11</xdr:col>
      <xdr:colOff>76200</xdr:colOff>
      <xdr:row>0</xdr:row>
      <xdr:rowOff>0</xdr:rowOff>
    </xdr:from>
    <xdr:to>
      <xdr:col>11</xdr:col>
      <xdr:colOff>333375</xdr:colOff>
      <xdr:row>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124825" y="0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1219200</xdr:colOff>
      <xdr:row>0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106025" y="0"/>
          <a:ext cx="447675" cy="0"/>
        </a:xfrm>
        <a:prstGeom prst="rect">
          <a:avLst/>
        </a:prstGeom>
        <a:gradFill rotWithShape="0">
          <a:gsLst>
            <a:gs pos="0">
              <a:srgbClr val="79ABB9"/>
            </a:gs>
            <a:gs pos="100000">
              <a:srgbClr val="79ABB9">
                <a:gamma/>
                <a:shade val="46275"/>
                <a:invGamma/>
              </a:srgbClr>
            </a:gs>
          </a:gsLst>
          <a:path path="rect">
            <a:fillToRect r="100000" b="10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DISA I CALLAO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Oficina de 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Estadística</a:t>
          </a:r>
        </a:p>
      </xdr:txBody>
    </xdr:sp>
    <xdr:clientData/>
  </xdr:twoCellAnchor>
  <xdr:oneCellAnchor>
    <xdr:from>
      <xdr:col>13</xdr:col>
      <xdr:colOff>104775</xdr:colOff>
      <xdr:row>0</xdr:row>
      <xdr:rowOff>190500</xdr:rowOff>
    </xdr:from>
    <xdr:ext cx="655759" cy="623521"/>
    <xdr:pic>
      <xdr:nvPicPr>
        <xdr:cNvPr id="5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90500"/>
          <a:ext cx="655759" cy="62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95250</xdr:colOff>
      <xdr:row>128</xdr:row>
      <xdr:rowOff>76200</xdr:rowOff>
    </xdr:from>
    <xdr:ext cx="722434" cy="683846"/>
    <xdr:pic>
      <xdr:nvPicPr>
        <xdr:cNvPr id="6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24907875"/>
          <a:ext cx="722434" cy="683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142875</xdr:colOff>
      <xdr:row>0</xdr:row>
      <xdr:rowOff>200025</xdr:rowOff>
    </xdr:from>
    <xdr:ext cx="1209675" cy="575896"/>
    <xdr:pic>
      <xdr:nvPicPr>
        <xdr:cNvPr id="7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142875" y="200025"/>
          <a:ext cx="1209675" cy="575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123825</xdr:colOff>
      <xdr:row>128</xdr:row>
      <xdr:rowOff>133350</xdr:rowOff>
    </xdr:from>
    <xdr:ext cx="1209675" cy="569546"/>
    <xdr:pic>
      <xdr:nvPicPr>
        <xdr:cNvPr id="8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123825" y="24965025"/>
          <a:ext cx="1209675" cy="569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X191"/>
  <sheetViews>
    <sheetView showGridLines="0" tabSelected="1" topLeftCell="B1" zoomScale="78" zoomScaleNormal="78" zoomScaleSheetLayoutView="7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F11" sqref="F11"/>
    </sheetView>
  </sheetViews>
  <sheetFormatPr baseColWidth="10" defaultRowHeight="15.75" x14ac:dyDescent="0.25"/>
  <cols>
    <col min="1" max="1" width="3.85546875" style="1" hidden="1" customWidth="1"/>
    <col min="2" max="2" width="45.85546875" style="3" customWidth="1"/>
    <col min="3" max="3" width="13.140625" style="3" customWidth="1"/>
    <col min="4" max="15" width="7.7109375" style="3" customWidth="1"/>
    <col min="16" max="16" width="6.7109375" style="2" customWidth="1"/>
    <col min="17" max="17" width="6.5703125" style="2" customWidth="1"/>
    <col min="18" max="18" width="11.42578125" style="2"/>
    <col min="19" max="19" width="6.28515625" style="3" bestFit="1" customWidth="1"/>
    <col min="20" max="20" width="6.42578125" style="3" bestFit="1" customWidth="1"/>
    <col min="21" max="16384" width="11.42578125" style="3"/>
  </cols>
  <sheetData>
    <row r="1" spans="1:16" ht="28.5" customHeight="1" x14ac:dyDescent="0.25">
      <c r="B1" s="2"/>
    </row>
    <row r="2" spans="1:16" ht="39" customHeight="1" x14ac:dyDescent="0.35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24" customHeight="1" x14ac:dyDescent="0.3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2" customHeight="1" thickBot="1" x14ac:dyDescent="0.3">
      <c r="B4" s="3" t="s">
        <v>2</v>
      </c>
    </row>
    <row r="5" spans="1:16" ht="22.5" customHeight="1" thickBot="1" x14ac:dyDescent="0.3">
      <c r="B5" s="6" t="s">
        <v>3</v>
      </c>
      <c r="C5" s="7" t="s">
        <v>4</v>
      </c>
      <c r="D5" s="8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10" t="s">
        <v>16</v>
      </c>
    </row>
    <row r="6" spans="1:16" ht="15" customHeight="1" thickBot="1" x14ac:dyDescent="0.3">
      <c r="B6" s="6" t="s">
        <v>17</v>
      </c>
      <c r="C6" s="11">
        <f>SUM(D6:O6)</f>
        <v>2063769</v>
      </c>
      <c r="D6" s="12">
        <f t="shared" ref="D6:O6" si="0">SUM(D7,D19,D66)</f>
        <v>126053</v>
      </c>
      <c r="E6" s="13">
        <f t="shared" si="0"/>
        <v>213168</v>
      </c>
      <c r="F6" s="14">
        <f t="shared" si="0"/>
        <v>194944</v>
      </c>
      <c r="G6" s="13">
        <f t="shared" si="0"/>
        <v>156984</v>
      </c>
      <c r="H6" s="14">
        <f t="shared" si="0"/>
        <v>177339</v>
      </c>
      <c r="I6" s="13">
        <f t="shared" si="0"/>
        <v>167246</v>
      </c>
      <c r="J6" s="14">
        <f t="shared" si="0"/>
        <v>154098</v>
      </c>
      <c r="K6" s="13">
        <f t="shared" si="0"/>
        <v>152431</v>
      </c>
      <c r="L6" s="14">
        <f t="shared" si="0"/>
        <v>176697</v>
      </c>
      <c r="M6" s="13">
        <f t="shared" si="0"/>
        <v>179571</v>
      </c>
      <c r="N6" s="14">
        <f t="shared" si="0"/>
        <v>170943</v>
      </c>
      <c r="O6" s="12">
        <f t="shared" si="0"/>
        <v>194295</v>
      </c>
    </row>
    <row r="7" spans="1:16" ht="16.5" thickBot="1" x14ac:dyDescent="0.3">
      <c r="B7" s="15" t="s">
        <v>18</v>
      </c>
      <c r="C7" s="11">
        <f>SUM(D7:O7)</f>
        <v>93337</v>
      </c>
      <c r="D7" s="16">
        <f t="shared" ref="D7:O7" si="1">SUM(D8:D14)</f>
        <v>18767</v>
      </c>
      <c r="E7" s="9">
        <f t="shared" si="1"/>
        <v>9194</v>
      </c>
      <c r="F7" s="9">
        <f t="shared" si="1"/>
        <v>6507</v>
      </c>
      <c r="G7" s="9">
        <f t="shared" si="1"/>
        <v>6141</v>
      </c>
      <c r="H7" s="9">
        <f t="shared" si="1"/>
        <v>7579</v>
      </c>
      <c r="I7" s="9">
        <f t="shared" si="1"/>
        <v>7506</v>
      </c>
      <c r="J7" s="9">
        <f t="shared" si="1"/>
        <v>11105</v>
      </c>
      <c r="K7" s="9">
        <f t="shared" si="1"/>
        <v>6192</v>
      </c>
      <c r="L7" s="9">
        <f t="shared" si="1"/>
        <v>5487</v>
      </c>
      <c r="M7" s="9">
        <f t="shared" si="1"/>
        <v>4835</v>
      </c>
      <c r="N7" s="9">
        <f t="shared" si="1"/>
        <v>5569</v>
      </c>
      <c r="O7" s="10">
        <f t="shared" si="1"/>
        <v>4455</v>
      </c>
    </row>
    <row r="8" spans="1:16" ht="15" customHeight="1" x14ac:dyDescent="0.25">
      <c r="B8" s="17" t="s">
        <v>19</v>
      </c>
      <c r="C8" s="18">
        <f t="shared" ref="C8:C14" si="2">SUM(D8:F8,G8:I8,J8:L8,M8:O8)</f>
        <v>7302</v>
      </c>
      <c r="D8" s="19">
        <v>0</v>
      </c>
      <c r="E8" s="20">
        <v>0</v>
      </c>
      <c r="F8" s="21">
        <v>245</v>
      </c>
      <c r="G8" s="21">
        <v>492</v>
      </c>
      <c r="H8" s="20">
        <v>764</v>
      </c>
      <c r="I8" s="21">
        <v>613</v>
      </c>
      <c r="J8" s="21">
        <v>893</v>
      </c>
      <c r="K8" s="22">
        <v>709</v>
      </c>
      <c r="L8" s="20">
        <v>902</v>
      </c>
      <c r="M8" s="23">
        <v>1257</v>
      </c>
      <c r="N8" s="24">
        <v>836</v>
      </c>
      <c r="O8" s="25">
        <v>591</v>
      </c>
      <c r="P8" s="26"/>
    </row>
    <row r="9" spans="1:16" ht="15" customHeight="1" x14ac:dyDescent="0.25">
      <c r="B9" s="27" t="s">
        <v>20</v>
      </c>
      <c r="C9" s="28">
        <f t="shared" si="2"/>
        <v>0</v>
      </c>
      <c r="D9" s="29">
        <v>0</v>
      </c>
      <c r="E9" s="30">
        <v>0</v>
      </c>
      <c r="F9" s="31">
        <v>0</v>
      </c>
      <c r="G9" s="31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3">
        <v>0</v>
      </c>
      <c r="N9" s="34">
        <v>0</v>
      </c>
      <c r="O9" s="35">
        <v>0</v>
      </c>
      <c r="P9" s="26"/>
    </row>
    <row r="10" spans="1:16" ht="15" customHeight="1" x14ac:dyDescent="0.25">
      <c r="B10" s="27" t="s">
        <v>21</v>
      </c>
      <c r="C10" s="28">
        <f t="shared" si="2"/>
        <v>8926</v>
      </c>
      <c r="D10" s="29">
        <v>459</v>
      </c>
      <c r="E10" s="30">
        <v>750</v>
      </c>
      <c r="F10" s="32">
        <v>889</v>
      </c>
      <c r="G10" s="32">
        <v>669</v>
      </c>
      <c r="H10" s="32">
        <v>849</v>
      </c>
      <c r="I10" s="31">
        <v>1076</v>
      </c>
      <c r="J10" s="32">
        <v>814</v>
      </c>
      <c r="K10" s="32">
        <v>789</v>
      </c>
      <c r="L10" s="32">
        <v>984</v>
      </c>
      <c r="M10" s="33">
        <v>717</v>
      </c>
      <c r="N10" s="34">
        <v>544</v>
      </c>
      <c r="O10" s="35">
        <v>386</v>
      </c>
      <c r="P10" s="26"/>
    </row>
    <row r="11" spans="1:16" ht="15" customHeight="1" x14ac:dyDescent="0.25">
      <c r="B11" s="27" t="s">
        <v>22</v>
      </c>
      <c r="C11" s="28">
        <f t="shared" si="2"/>
        <v>612</v>
      </c>
      <c r="D11" s="36">
        <v>0</v>
      </c>
      <c r="E11" s="32">
        <v>0</v>
      </c>
      <c r="F11" s="31">
        <v>0</v>
      </c>
      <c r="G11" s="31">
        <v>0</v>
      </c>
      <c r="H11" s="32">
        <v>0</v>
      </c>
      <c r="I11" s="31">
        <v>322</v>
      </c>
      <c r="J11" s="32">
        <v>44</v>
      </c>
      <c r="K11" s="32">
        <v>74</v>
      </c>
      <c r="L11" s="32">
        <v>70</v>
      </c>
      <c r="M11" s="33">
        <v>0</v>
      </c>
      <c r="N11" s="34">
        <v>102</v>
      </c>
      <c r="O11" s="35">
        <v>0</v>
      </c>
    </row>
    <row r="12" spans="1:16" s="40" customFormat="1" ht="14.25" customHeight="1" x14ac:dyDescent="0.25">
      <c r="A12" s="27"/>
      <c r="B12" s="37" t="s">
        <v>23</v>
      </c>
      <c r="C12" s="38">
        <f t="shared" si="2"/>
        <v>24726</v>
      </c>
      <c r="D12" s="33">
        <v>1773</v>
      </c>
      <c r="E12" s="32">
        <v>1872</v>
      </c>
      <c r="F12" s="32">
        <v>2103</v>
      </c>
      <c r="G12" s="32">
        <v>2195</v>
      </c>
      <c r="H12" s="32">
        <v>2345</v>
      </c>
      <c r="I12" s="32">
        <v>2239</v>
      </c>
      <c r="J12" s="32">
        <v>2092</v>
      </c>
      <c r="K12" s="32">
        <v>2190</v>
      </c>
      <c r="L12" s="32">
        <v>2175</v>
      </c>
      <c r="M12" s="32">
        <v>2152</v>
      </c>
      <c r="N12" s="32">
        <v>1940</v>
      </c>
      <c r="O12" s="39">
        <v>1650</v>
      </c>
    </row>
    <row r="13" spans="1:16" s="40" customFormat="1" ht="14.25" customHeight="1" x14ac:dyDescent="0.25">
      <c r="B13" s="27" t="s">
        <v>24</v>
      </c>
      <c r="C13" s="38">
        <f t="shared" si="2"/>
        <v>51771</v>
      </c>
      <c r="D13" s="41">
        <v>16535</v>
      </c>
      <c r="E13" s="42">
        <v>6572</v>
      </c>
      <c r="F13" s="42">
        <v>3270</v>
      </c>
      <c r="G13" s="42">
        <v>2785</v>
      </c>
      <c r="H13" s="42">
        <v>3621</v>
      </c>
      <c r="I13" s="42">
        <v>3256</v>
      </c>
      <c r="J13" s="42">
        <v>7262</v>
      </c>
      <c r="K13" s="42">
        <v>2430</v>
      </c>
      <c r="L13" s="42">
        <v>1356</v>
      </c>
      <c r="M13" s="42">
        <v>709</v>
      </c>
      <c r="N13" s="42">
        <v>2147</v>
      </c>
      <c r="O13" s="43">
        <v>1828</v>
      </c>
    </row>
    <row r="14" spans="1:16" s="40" customFormat="1" ht="16.5" hidden="1" thickBot="1" x14ac:dyDescent="0.3">
      <c r="B14" s="44" t="s">
        <v>25</v>
      </c>
      <c r="C14" s="45">
        <f t="shared" si="2"/>
        <v>0</v>
      </c>
      <c r="D14" s="46"/>
      <c r="E14" s="47"/>
      <c r="F14" s="47"/>
      <c r="G14" s="48"/>
      <c r="H14" s="47"/>
      <c r="I14" s="47"/>
      <c r="J14" s="48"/>
      <c r="K14" s="48"/>
      <c r="L14" s="48"/>
      <c r="M14" s="48"/>
      <c r="N14" s="48"/>
      <c r="O14" s="49"/>
    </row>
    <row r="15" spans="1:16" ht="21.75" customHeight="1" thickBot="1" x14ac:dyDescent="0.3">
      <c r="B15" s="50" t="s">
        <v>26</v>
      </c>
      <c r="C15" s="51">
        <f>SUM(D15:O15)</f>
        <v>25372</v>
      </c>
      <c r="D15" s="52">
        <f t="shared" ref="D15:O15" si="3">D18</f>
        <v>1217</v>
      </c>
      <c r="E15" s="53">
        <f t="shared" si="3"/>
        <v>2128</v>
      </c>
      <c r="F15" s="54">
        <f t="shared" si="3"/>
        <v>2821</v>
      </c>
      <c r="G15" s="53">
        <f t="shared" si="3"/>
        <v>2236</v>
      </c>
      <c r="H15" s="53">
        <f t="shared" si="3"/>
        <v>2677</v>
      </c>
      <c r="I15" s="54">
        <f t="shared" si="3"/>
        <v>2258</v>
      </c>
      <c r="J15" s="53">
        <f t="shared" si="3"/>
        <v>1885</v>
      </c>
      <c r="K15" s="53">
        <f t="shared" si="3"/>
        <v>1775</v>
      </c>
      <c r="L15" s="54">
        <f t="shared" si="3"/>
        <v>2445</v>
      </c>
      <c r="M15" s="53">
        <f t="shared" si="3"/>
        <v>2472</v>
      </c>
      <c r="N15" s="53">
        <f t="shared" si="3"/>
        <v>2195</v>
      </c>
      <c r="O15" s="55">
        <f t="shared" si="3"/>
        <v>1263</v>
      </c>
    </row>
    <row r="16" spans="1:16" ht="16.5" customHeight="1" x14ac:dyDescent="0.25">
      <c r="B16" s="56" t="s">
        <v>27</v>
      </c>
      <c r="C16" s="57">
        <f>SUM(D16:F16,G16:I16,J16:L16,M16:O16)</f>
        <v>880</v>
      </c>
      <c r="D16" s="58">
        <v>31</v>
      </c>
      <c r="E16" s="58">
        <v>57</v>
      </c>
      <c r="F16" s="59">
        <v>92</v>
      </c>
      <c r="G16" s="59">
        <v>77</v>
      </c>
      <c r="H16" s="58">
        <v>98</v>
      </c>
      <c r="I16" s="58">
        <v>106</v>
      </c>
      <c r="J16" s="60">
        <v>44</v>
      </c>
      <c r="K16" s="58">
        <v>37</v>
      </c>
      <c r="L16" s="58">
        <v>70</v>
      </c>
      <c r="M16" s="58">
        <v>61</v>
      </c>
      <c r="N16" s="58">
        <v>62</v>
      </c>
      <c r="O16" s="61">
        <v>145</v>
      </c>
      <c r="P16" s="26"/>
    </row>
    <row r="17" spans="2:16" ht="16.5" customHeight="1" x14ac:dyDescent="0.25">
      <c r="B17" s="62" t="s">
        <v>28</v>
      </c>
      <c r="C17" s="63">
        <f>SUM(D17:F17,G17:I17,J17:L17,M17:O17)</f>
        <v>25117</v>
      </c>
      <c r="D17" s="64">
        <v>990</v>
      </c>
      <c r="E17" s="32">
        <v>1646</v>
      </c>
      <c r="F17" s="65">
        <v>3243</v>
      </c>
      <c r="G17" s="65">
        <v>2406</v>
      </c>
      <c r="H17" s="65">
        <v>2324</v>
      </c>
      <c r="I17" s="32">
        <v>2673</v>
      </c>
      <c r="J17" s="32">
        <v>1785</v>
      </c>
      <c r="K17" s="32">
        <v>1005</v>
      </c>
      <c r="L17" s="32">
        <v>2443</v>
      </c>
      <c r="M17" s="32">
        <v>1704</v>
      </c>
      <c r="N17" s="32">
        <v>1647</v>
      </c>
      <c r="O17" s="39">
        <v>3251</v>
      </c>
      <c r="P17" s="26"/>
    </row>
    <row r="18" spans="2:16" ht="18" customHeight="1" thickBot="1" x14ac:dyDescent="0.3">
      <c r="B18" s="66" t="s">
        <v>29</v>
      </c>
      <c r="C18" s="67">
        <f>SUM(D18:F18,G18:I18,J18:L18,M18:O18)</f>
        <v>25372</v>
      </c>
      <c r="D18" s="48">
        <v>1217</v>
      </c>
      <c r="E18" s="48">
        <v>2128</v>
      </c>
      <c r="F18" s="68">
        <v>2821</v>
      </c>
      <c r="G18" s="68">
        <v>2236</v>
      </c>
      <c r="H18" s="69">
        <v>2677</v>
      </c>
      <c r="I18" s="48">
        <v>2258</v>
      </c>
      <c r="J18" s="48">
        <v>1885</v>
      </c>
      <c r="K18" s="48">
        <v>1775</v>
      </c>
      <c r="L18" s="48">
        <v>2445</v>
      </c>
      <c r="M18" s="48">
        <v>2472</v>
      </c>
      <c r="N18" s="48">
        <v>2195</v>
      </c>
      <c r="O18" s="49">
        <v>1263</v>
      </c>
    </row>
    <row r="19" spans="2:16" ht="15" customHeight="1" thickBot="1" x14ac:dyDescent="0.3">
      <c r="B19" s="6" t="s">
        <v>30</v>
      </c>
      <c r="C19" s="70">
        <f>SUM(C20:C24)</f>
        <v>721194</v>
      </c>
      <c r="D19" s="8">
        <f t="shared" ref="D19:O19" si="4">D20+D33+D43+D54</f>
        <v>60009</v>
      </c>
      <c r="E19" s="9">
        <f t="shared" si="4"/>
        <v>62288</v>
      </c>
      <c r="F19" s="9">
        <f t="shared" si="4"/>
        <v>76497</v>
      </c>
      <c r="G19" s="9">
        <f t="shared" si="4"/>
        <v>75087</v>
      </c>
      <c r="H19" s="9">
        <f t="shared" si="4"/>
        <v>80957</v>
      </c>
      <c r="I19" s="9">
        <f t="shared" si="4"/>
        <v>76018</v>
      </c>
      <c r="J19" s="9">
        <f t="shared" si="4"/>
        <v>69257</v>
      </c>
      <c r="K19" s="9">
        <f t="shared" si="4"/>
        <v>65614</v>
      </c>
      <c r="L19" s="9">
        <f t="shared" si="4"/>
        <v>80152</v>
      </c>
      <c r="M19" s="9">
        <f t="shared" si="4"/>
        <v>80300</v>
      </c>
      <c r="N19" s="9">
        <f t="shared" si="4"/>
        <v>71004</v>
      </c>
      <c r="O19" s="10">
        <f t="shared" si="4"/>
        <v>107319</v>
      </c>
    </row>
    <row r="20" spans="2:16" ht="15" customHeight="1" thickBot="1" x14ac:dyDescent="0.3">
      <c r="B20" s="71" t="s">
        <v>31</v>
      </c>
      <c r="C20" s="11">
        <f>SUM(C21:C25)</f>
        <v>366426</v>
      </c>
      <c r="D20" s="50">
        <f t="shared" ref="D20:O20" si="5">SUM(D21:D25)</f>
        <v>24653</v>
      </c>
      <c r="E20" s="53">
        <f t="shared" si="5"/>
        <v>24151</v>
      </c>
      <c r="F20" s="53">
        <f t="shared" si="5"/>
        <v>28500</v>
      </c>
      <c r="G20" s="54">
        <f t="shared" si="5"/>
        <v>25425</v>
      </c>
      <c r="H20" s="53">
        <f t="shared" si="5"/>
        <v>30508</v>
      </c>
      <c r="I20" s="53">
        <f t="shared" si="5"/>
        <v>29009</v>
      </c>
      <c r="J20" s="54">
        <f t="shared" si="5"/>
        <v>25808</v>
      </c>
      <c r="K20" s="54">
        <f t="shared" si="5"/>
        <v>26405</v>
      </c>
      <c r="L20" s="53">
        <f t="shared" si="5"/>
        <v>31144</v>
      </c>
      <c r="M20" s="53">
        <f t="shared" si="5"/>
        <v>30427</v>
      </c>
      <c r="N20" s="53">
        <f t="shared" si="5"/>
        <v>27109</v>
      </c>
      <c r="O20" s="55">
        <f t="shared" si="5"/>
        <v>63287</v>
      </c>
    </row>
    <row r="21" spans="2:16" ht="15" customHeight="1" x14ac:dyDescent="0.25">
      <c r="B21" s="56" t="s">
        <v>19</v>
      </c>
      <c r="C21" s="18">
        <f t="shared" ref="C21:C26" si="6">SUM(D21:F21,G21:I21,J21:L21,M21:O21)</f>
        <v>178011</v>
      </c>
      <c r="D21" s="72">
        <v>12995</v>
      </c>
      <c r="E21" s="20">
        <v>11657</v>
      </c>
      <c r="F21" s="32">
        <v>15043</v>
      </c>
      <c r="G21" s="32">
        <v>12440</v>
      </c>
      <c r="H21" s="20">
        <v>16073</v>
      </c>
      <c r="I21" s="20">
        <v>15397</v>
      </c>
      <c r="J21" s="20">
        <v>14567</v>
      </c>
      <c r="K21" s="20">
        <v>15362</v>
      </c>
      <c r="L21" s="73">
        <v>17592</v>
      </c>
      <c r="M21" s="23">
        <v>15190</v>
      </c>
      <c r="N21" s="20">
        <v>15382</v>
      </c>
      <c r="O21" s="74">
        <v>16313</v>
      </c>
    </row>
    <row r="22" spans="2:16" ht="15" customHeight="1" x14ac:dyDescent="0.25">
      <c r="B22" s="75" t="s">
        <v>20</v>
      </c>
      <c r="C22" s="28">
        <f t="shared" si="6"/>
        <v>8938</v>
      </c>
      <c r="D22" s="76">
        <v>412</v>
      </c>
      <c r="E22" s="32">
        <v>659</v>
      </c>
      <c r="F22" s="31">
        <v>1409</v>
      </c>
      <c r="G22" s="31">
        <v>801</v>
      </c>
      <c r="H22" s="32">
        <v>1110</v>
      </c>
      <c r="I22" s="32">
        <v>1155</v>
      </c>
      <c r="J22" s="32">
        <v>594</v>
      </c>
      <c r="K22" s="32">
        <v>550</v>
      </c>
      <c r="L22" s="77">
        <v>87</v>
      </c>
      <c r="M22" s="33">
        <v>769</v>
      </c>
      <c r="N22" s="32">
        <v>765</v>
      </c>
      <c r="O22" s="39">
        <v>627</v>
      </c>
    </row>
    <row r="23" spans="2:16" ht="15" customHeight="1" x14ac:dyDescent="0.25">
      <c r="B23" s="75" t="s">
        <v>21</v>
      </c>
      <c r="C23" s="28">
        <f t="shared" si="6"/>
        <v>0</v>
      </c>
      <c r="D23" s="76">
        <v>0</v>
      </c>
      <c r="E23" s="32">
        <v>0</v>
      </c>
      <c r="F23" s="31">
        <v>0</v>
      </c>
      <c r="G23" s="31">
        <v>0</v>
      </c>
      <c r="H23" s="32">
        <v>0</v>
      </c>
      <c r="I23" s="32">
        <v>0</v>
      </c>
      <c r="J23" s="32">
        <v>0</v>
      </c>
      <c r="K23" s="32">
        <v>0</v>
      </c>
      <c r="L23" s="77">
        <v>0</v>
      </c>
      <c r="M23" s="33">
        <v>0</v>
      </c>
      <c r="N23" s="32">
        <v>0</v>
      </c>
      <c r="O23" s="39">
        <v>0</v>
      </c>
    </row>
    <row r="24" spans="2:16" ht="15" customHeight="1" x14ac:dyDescent="0.25">
      <c r="B24" s="75" t="s">
        <v>22</v>
      </c>
      <c r="C24" s="28">
        <f t="shared" si="6"/>
        <v>167819</v>
      </c>
      <c r="D24" s="64">
        <v>10025</v>
      </c>
      <c r="E24" s="32">
        <v>10703</v>
      </c>
      <c r="F24" s="32">
        <v>11269</v>
      </c>
      <c r="G24" s="32">
        <v>11363</v>
      </c>
      <c r="H24" s="32">
        <v>12303</v>
      </c>
      <c r="I24" s="32">
        <v>11500</v>
      </c>
      <c r="J24" s="32">
        <v>9808</v>
      </c>
      <c r="K24" s="32">
        <v>9550</v>
      </c>
      <c r="L24" s="77">
        <v>12589</v>
      </c>
      <c r="M24" s="33">
        <v>13446</v>
      </c>
      <c r="N24" s="32">
        <v>9800</v>
      </c>
      <c r="O24" s="39">
        <v>45463</v>
      </c>
    </row>
    <row r="25" spans="2:16" ht="15" customHeight="1" x14ac:dyDescent="0.25">
      <c r="B25" s="75" t="s">
        <v>23</v>
      </c>
      <c r="C25" s="28">
        <f t="shared" si="6"/>
        <v>11658</v>
      </c>
      <c r="D25" s="76">
        <v>1221</v>
      </c>
      <c r="E25" s="32">
        <v>1132</v>
      </c>
      <c r="F25" s="32">
        <v>779</v>
      </c>
      <c r="G25" s="32">
        <v>821</v>
      </c>
      <c r="H25" s="32">
        <v>1022</v>
      </c>
      <c r="I25" s="32">
        <v>957</v>
      </c>
      <c r="J25" s="32">
        <v>839</v>
      </c>
      <c r="K25" s="32">
        <v>943</v>
      </c>
      <c r="L25" s="77">
        <v>876</v>
      </c>
      <c r="M25" s="33">
        <v>1022</v>
      </c>
      <c r="N25" s="32">
        <v>1162</v>
      </c>
      <c r="O25" s="39">
        <v>884</v>
      </c>
    </row>
    <row r="26" spans="2:16" ht="15" customHeight="1" thickBot="1" x14ac:dyDescent="0.3">
      <c r="B26" s="66" t="s">
        <v>32</v>
      </c>
      <c r="C26" s="78">
        <f t="shared" si="6"/>
        <v>20324</v>
      </c>
      <c r="D26" s="48">
        <v>748</v>
      </c>
      <c r="E26" s="48">
        <v>850</v>
      </c>
      <c r="F26" s="32">
        <v>888</v>
      </c>
      <c r="G26" s="32">
        <v>966</v>
      </c>
      <c r="H26" s="48">
        <v>992</v>
      </c>
      <c r="I26" s="48">
        <v>954</v>
      </c>
      <c r="J26" s="48">
        <v>933</v>
      </c>
      <c r="K26" s="48">
        <v>768</v>
      </c>
      <c r="L26" s="79">
        <v>1076</v>
      </c>
      <c r="M26" s="48">
        <v>900</v>
      </c>
      <c r="N26" s="48">
        <v>712</v>
      </c>
      <c r="O26" s="39">
        <v>10537</v>
      </c>
    </row>
    <row r="27" spans="2:16" ht="15" customHeight="1" thickBot="1" x14ac:dyDescent="0.3">
      <c r="B27" s="71" t="s">
        <v>33</v>
      </c>
      <c r="C27" s="11">
        <f t="shared" ref="C27:O27" si="7">SUM(C28:C32)</f>
        <v>9188</v>
      </c>
      <c r="D27" s="7">
        <f t="shared" si="7"/>
        <v>522</v>
      </c>
      <c r="E27" s="9">
        <f t="shared" si="7"/>
        <v>534</v>
      </c>
      <c r="F27" s="9">
        <f t="shared" si="7"/>
        <v>687</v>
      </c>
      <c r="G27" s="80">
        <f t="shared" si="7"/>
        <v>458</v>
      </c>
      <c r="H27" s="9">
        <f t="shared" si="7"/>
        <v>837</v>
      </c>
      <c r="I27" s="9">
        <f t="shared" si="7"/>
        <v>768</v>
      </c>
      <c r="J27" s="80">
        <f t="shared" si="7"/>
        <v>670</v>
      </c>
      <c r="K27" s="80">
        <f t="shared" si="7"/>
        <v>828</v>
      </c>
      <c r="L27" s="9">
        <f t="shared" si="7"/>
        <v>942</v>
      </c>
      <c r="M27" s="9">
        <f t="shared" si="7"/>
        <v>898</v>
      </c>
      <c r="N27" s="9">
        <f t="shared" si="7"/>
        <v>1022</v>
      </c>
      <c r="O27" s="10">
        <f t="shared" si="7"/>
        <v>1022</v>
      </c>
    </row>
    <row r="28" spans="2:16" ht="15" customHeight="1" x14ac:dyDescent="0.25">
      <c r="B28" s="56" t="s">
        <v>34</v>
      </c>
      <c r="C28" s="18">
        <f>SUM(D28:F28,G28:I28,J28:L28,M28:O28)</f>
        <v>8010</v>
      </c>
      <c r="D28" s="72">
        <v>478</v>
      </c>
      <c r="E28" s="20">
        <v>490</v>
      </c>
      <c r="F28" s="32">
        <v>627</v>
      </c>
      <c r="G28" s="32">
        <v>214</v>
      </c>
      <c r="H28" s="20">
        <v>732</v>
      </c>
      <c r="I28" s="20">
        <v>645</v>
      </c>
      <c r="J28" s="81">
        <v>610</v>
      </c>
      <c r="K28" s="24">
        <v>748</v>
      </c>
      <c r="L28" s="73">
        <v>836</v>
      </c>
      <c r="M28" s="23">
        <v>868</v>
      </c>
      <c r="N28" s="24">
        <v>881</v>
      </c>
      <c r="O28" s="25">
        <v>881</v>
      </c>
    </row>
    <row r="29" spans="2:16" ht="17.25" customHeight="1" thickBot="1" x14ac:dyDescent="0.3">
      <c r="B29" s="75" t="s">
        <v>29</v>
      </c>
      <c r="C29" s="28">
        <f>SUM(D29:F29,G29:I29,J29:L29,M29:O29)</f>
        <v>1178</v>
      </c>
      <c r="D29" s="64">
        <v>44</v>
      </c>
      <c r="E29" s="30">
        <v>44</v>
      </c>
      <c r="F29" s="32">
        <v>60</v>
      </c>
      <c r="G29" s="32">
        <v>244</v>
      </c>
      <c r="H29" s="30">
        <v>105</v>
      </c>
      <c r="I29" s="30">
        <v>123</v>
      </c>
      <c r="J29" s="30">
        <v>60</v>
      </c>
      <c r="K29" s="82">
        <v>80</v>
      </c>
      <c r="L29" s="83">
        <v>106</v>
      </c>
      <c r="M29" s="84">
        <v>30</v>
      </c>
      <c r="N29" s="82">
        <v>141</v>
      </c>
      <c r="O29" s="85">
        <v>141</v>
      </c>
    </row>
    <row r="30" spans="2:16" ht="1.5" hidden="1" customHeight="1" x14ac:dyDescent="0.25">
      <c r="B30" s="86" t="s">
        <v>35</v>
      </c>
      <c r="C30" s="28">
        <f>SUM(D30:F30,G30:I30,J30:L30,M30:O30)</f>
        <v>0</v>
      </c>
      <c r="D30" s="76">
        <v>0</v>
      </c>
      <c r="E30" s="32">
        <v>0</v>
      </c>
      <c r="F30" s="31">
        <v>0</v>
      </c>
      <c r="G30" s="32">
        <v>0</v>
      </c>
      <c r="H30" s="77"/>
      <c r="I30" s="31"/>
      <c r="J30" s="32"/>
      <c r="K30" s="32"/>
      <c r="L30" s="32"/>
      <c r="M30" s="33"/>
      <c r="N30" s="34"/>
      <c r="O30" s="35"/>
    </row>
    <row r="31" spans="2:16" ht="12.75" hidden="1" customHeight="1" x14ac:dyDescent="0.25">
      <c r="B31" s="86" t="s">
        <v>36</v>
      </c>
      <c r="C31" s="28">
        <f>SUM(D31:F31,G31:I31,J31:L31,M31:O31)</f>
        <v>0</v>
      </c>
      <c r="D31" s="64">
        <v>0</v>
      </c>
      <c r="E31" s="30">
        <v>0</v>
      </c>
      <c r="F31" s="87">
        <v>0</v>
      </c>
      <c r="G31" s="30">
        <v>0</v>
      </c>
      <c r="H31" s="83"/>
      <c r="I31" s="87"/>
      <c r="J31" s="30"/>
      <c r="K31" s="30"/>
      <c r="L31" s="30"/>
      <c r="M31" s="88"/>
      <c r="N31" s="89"/>
      <c r="O31" s="90"/>
    </row>
    <row r="32" spans="2:16" ht="14.25" hidden="1" customHeight="1" x14ac:dyDescent="0.25">
      <c r="B32" s="91" t="s">
        <v>37</v>
      </c>
      <c r="C32" s="92">
        <f>SUM(D32:F32,G32:I32,J32:L32,M32:O32)</f>
        <v>0</v>
      </c>
      <c r="D32" s="93">
        <v>0</v>
      </c>
      <c r="E32" s="48">
        <v>0</v>
      </c>
      <c r="F32" s="94">
        <v>0</v>
      </c>
      <c r="G32" s="48">
        <v>0</v>
      </c>
      <c r="H32" s="95"/>
      <c r="I32" s="94"/>
      <c r="J32" s="48"/>
      <c r="K32" s="48"/>
      <c r="L32" s="48"/>
      <c r="M32" s="46"/>
      <c r="N32" s="48"/>
      <c r="O32" s="49"/>
    </row>
    <row r="33" spans="1:22" ht="15" customHeight="1" thickBot="1" x14ac:dyDescent="0.3">
      <c r="B33" s="71" t="s">
        <v>38</v>
      </c>
      <c r="C33" s="11">
        <f t="shared" ref="C33:O33" si="8">SUM(C34:C38)</f>
        <v>377794</v>
      </c>
      <c r="D33" s="7">
        <f t="shared" si="8"/>
        <v>25917</v>
      </c>
      <c r="E33" s="9">
        <f t="shared" si="8"/>
        <v>28045</v>
      </c>
      <c r="F33" s="9">
        <f t="shared" si="8"/>
        <v>32985</v>
      </c>
      <c r="G33" s="80">
        <f t="shared" si="8"/>
        <v>33438</v>
      </c>
      <c r="H33" s="9">
        <f t="shared" si="8"/>
        <v>34648</v>
      </c>
      <c r="I33" s="9">
        <f t="shared" si="8"/>
        <v>34431</v>
      </c>
      <c r="J33" s="80">
        <f t="shared" si="8"/>
        <v>29619</v>
      </c>
      <c r="K33" s="80">
        <f t="shared" si="8"/>
        <v>28471</v>
      </c>
      <c r="L33" s="9">
        <f t="shared" si="8"/>
        <v>36136</v>
      </c>
      <c r="M33" s="9">
        <f t="shared" si="8"/>
        <v>37510</v>
      </c>
      <c r="N33" s="9">
        <f t="shared" si="8"/>
        <v>29301</v>
      </c>
      <c r="O33" s="10">
        <f t="shared" si="8"/>
        <v>27293</v>
      </c>
    </row>
    <row r="34" spans="1:22" ht="15" customHeight="1" x14ac:dyDescent="0.25">
      <c r="B34" s="56" t="s">
        <v>19</v>
      </c>
      <c r="C34" s="18">
        <f t="shared" ref="C34:C39" si="9">SUM(D34:F34,G34:I34,J34:L34,M34:O34)</f>
        <v>240879</v>
      </c>
      <c r="D34" s="72">
        <v>16361</v>
      </c>
      <c r="E34" s="20">
        <v>18099</v>
      </c>
      <c r="F34" s="21">
        <v>21288</v>
      </c>
      <c r="G34" s="20">
        <v>21461</v>
      </c>
      <c r="H34" s="73">
        <v>22815</v>
      </c>
      <c r="I34" s="21">
        <v>22142</v>
      </c>
      <c r="J34" s="20">
        <v>19141</v>
      </c>
      <c r="K34" s="20">
        <v>17637</v>
      </c>
      <c r="L34" s="73">
        <v>23410</v>
      </c>
      <c r="M34" s="23">
        <v>23820</v>
      </c>
      <c r="N34" s="20">
        <v>18460</v>
      </c>
      <c r="O34" s="96">
        <v>16245</v>
      </c>
      <c r="S34" s="2"/>
      <c r="T34" s="2"/>
      <c r="U34" s="2"/>
      <c r="V34" s="2"/>
    </row>
    <row r="35" spans="1:22" ht="15" customHeight="1" x14ac:dyDescent="0.25">
      <c r="B35" s="75" t="s">
        <v>20</v>
      </c>
      <c r="C35" s="28">
        <f t="shared" si="9"/>
        <v>44743</v>
      </c>
      <c r="D35" s="64">
        <v>3094</v>
      </c>
      <c r="E35" s="32">
        <v>2859</v>
      </c>
      <c r="F35" s="31">
        <v>3754</v>
      </c>
      <c r="G35" s="32">
        <v>4030</v>
      </c>
      <c r="H35" s="77">
        <v>4496</v>
      </c>
      <c r="I35" s="31">
        <v>4291</v>
      </c>
      <c r="J35" s="32">
        <v>3373</v>
      </c>
      <c r="K35" s="32">
        <v>3610</v>
      </c>
      <c r="L35" s="77">
        <v>4311</v>
      </c>
      <c r="M35" s="33">
        <v>5190</v>
      </c>
      <c r="N35" s="32">
        <v>3081</v>
      </c>
      <c r="O35" s="97">
        <v>2654</v>
      </c>
      <c r="S35" s="2"/>
      <c r="T35" s="2"/>
      <c r="U35" s="2"/>
      <c r="V35" s="2"/>
    </row>
    <row r="36" spans="1:22" ht="15" customHeight="1" x14ac:dyDescent="0.25">
      <c r="B36" s="75" t="s">
        <v>21</v>
      </c>
      <c r="C36" s="28">
        <f t="shared" si="9"/>
        <v>0</v>
      </c>
      <c r="D36" s="64">
        <v>0</v>
      </c>
      <c r="E36" s="32">
        <v>0</v>
      </c>
      <c r="F36" s="31">
        <v>0</v>
      </c>
      <c r="G36" s="32">
        <v>0</v>
      </c>
      <c r="H36" s="77">
        <v>0</v>
      </c>
      <c r="I36" s="31">
        <v>0</v>
      </c>
      <c r="J36" s="32">
        <v>0</v>
      </c>
      <c r="K36" s="32">
        <v>0</v>
      </c>
      <c r="L36" s="77">
        <v>0</v>
      </c>
      <c r="M36" s="33">
        <v>0</v>
      </c>
      <c r="N36" s="32">
        <v>0</v>
      </c>
      <c r="O36" s="97">
        <v>0</v>
      </c>
      <c r="R36" s="98"/>
      <c r="S36" s="2"/>
      <c r="T36" s="2"/>
      <c r="U36" s="98"/>
      <c r="V36" s="2"/>
    </row>
    <row r="37" spans="1:22" ht="15" customHeight="1" x14ac:dyDescent="0.25">
      <c r="B37" s="75" t="s">
        <v>22</v>
      </c>
      <c r="C37" s="28">
        <f t="shared" si="9"/>
        <v>73228</v>
      </c>
      <c r="D37" s="64">
        <v>5373</v>
      </c>
      <c r="E37" s="32">
        <v>5608</v>
      </c>
      <c r="F37" s="31">
        <v>6312</v>
      </c>
      <c r="G37" s="32">
        <v>6289</v>
      </c>
      <c r="H37" s="77">
        <v>6807</v>
      </c>
      <c r="I37" s="31">
        <v>6412</v>
      </c>
      <c r="J37" s="32">
        <v>5785</v>
      </c>
      <c r="K37" s="32">
        <v>5658</v>
      </c>
      <c r="L37" s="77">
        <v>6675</v>
      </c>
      <c r="M37" s="33">
        <v>6878</v>
      </c>
      <c r="N37" s="32">
        <v>5982</v>
      </c>
      <c r="O37" s="97">
        <v>5449</v>
      </c>
      <c r="S37" s="2"/>
      <c r="T37" s="2"/>
      <c r="U37" s="2"/>
      <c r="V37" s="2"/>
    </row>
    <row r="38" spans="1:22" ht="15" customHeight="1" x14ac:dyDescent="0.25">
      <c r="B38" s="75" t="s">
        <v>23</v>
      </c>
      <c r="C38" s="28">
        <f t="shared" si="9"/>
        <v>18944</v>
      </c>
      <c r="D38" s="64">
        <v>1089</v>
      </c>
      <c r="E38" s="32">
        <v>1479</v>
      </c>
      <c r="F38" s="31">
        <v>1631</v>
      </c>
      <c r="G38" s="32">
        <v>1658</v>
      </c>
      <c r="H38" s="77">
        <v>530</v>
      </c>
      <c r="I38" s="31">
        <v>1586</v>
      </c>
      <c r="J38" s="32">
        <v>1320</v>
      </c>
      <c r="K38" s="32">
        <v>1566</v>
      </c>
      <c r="L38" s="77">
        <v>1740</v>
      </c>
      <c r="M38" s="33">
        <v>1622</v>
      </c>
      <c r="N38" s="32">
        <v>1778</v>
      </c>
      <c r="O38" s="97">
        <v>2945</v>
      </c>
      <c r="S38" s="2"/>
      <c r="T38" s="2"/>
      <c r="U38" s="2"/>
      <c r="V38" s="2"/>
    </row>
    <row r="39" spans="1:22" ht="15" customHeight="1" thickBot="1" x14ac:dyDescent="0.3">
      <c r="B39" s="66" t="s">
        <v>32</v>
      </c>
      <c r="C39" s="99">
        <f t="shared" si="9"/>
        <v>372</v>
      </c>
      <c r="D39" s="100">
        <v>30</v>
      </c>
      <c r="E39" s="101">
        <v>34</v>
      </c>
      <c r="F39" s="102">
        <v>35</v>
      </c>
      <c r="G39" s="102">
        <v>37</v>
      </c>
      <c r="H39" s="101">
        <v>31</v>
      </c>
      <c r="I39" s="101">
        <v>31</v>
      </c>
      <c r="J39" s="101">
        <v>26</v>
      </c>
      <c r="K39" s="101">
        <v>0</v>
      </c>
      <c r="L39" s="101">
        <v>34</v>
      </c>
      <c r="M39" s="103">
        <v>41</v>
      </c>
      <c r="N39" s="101">
        <v>29</v>
      </c>
      <c r="O39" s="101">
        <v>44</v>
      </c>
      <c r="S39" s="2"/>
      <c r="T39" s="2"/>
      <c r="U39" s="2"/>
      <c r="V39" s="2"/>
    </row>
    <row r="40" spans="1:22" ht="15" customHeight="1" thickBot="1" x14ac:dyDescent="0.3">
      <c r="B40" s="71" t="s">
        <v>33</v>
      </c>
      <c r="C40" s="11">
        <f t="shared" ref="C40:O40" si="10">+C41+C42</f>
        <v>0</v>
      </c>
      <c r="D40" s="7">
        <f t="shared" si="10"/>
        <v>0</v>
      </c>
      <c r="E40" s="9">
        <f t="shared" si="10"/>
        <v>0</v>
      </c>
      <c r="F40" s="9">
        <f t="shared" si="10"/>
        <v>0</v>
      </c>
      <c r="G40" s="9">
        <f t="shared" si="10"/>
        <v>0</v>
      </c>
      <c r="H40" s="9">
        <f t="shared" si="10"/>
        <v>0</v>
      </c>
      <c r="I40" s="9">
        <f t="shared" si="10"/>
        <v>0</v>
      </c>
      <c r="J40" s="80">
        <f t="shared" si="10"/>
        <v>0</v>
      </c>
      <c r="K40" s="80">
        <f t="shared" si="10"/>
        <v>0</v>
      </c>
      <c r="L40" s="9">
        <f t="shared" si="10"/>
        <v>0</v>
      </c>
      <c r="M40" s="9">
        <f t="shared" si="10"/>
        <v>0</v>
      </c>
      <c r="N40" s="9">
        <f t="shared" si="10"/>
        <v>0</v>
      </c>
      <c r="O40" s="10">
        <f t="shared" si="10"/>
        <v>0</v>
      </c>
      <c r="S40" s="2"/>
      <c r="T40" s="2"/>
      <c r="U40" s="2"/>
      <c r="V40" s="2"/>
    </row>
    <row r="41" spans="1:22" ht="15" customHeight="1" x14ac:dyDescent="0.25">
      <c r="B41" s="104" t="s">
        <v>34</v>
      </c>
      <c r="C41" s="105">
        <f>SUM(D41:F41,G41:I41,J41:L41,M41:O41)</f>
        <v>0</v>
      </c>
      <c r="D41" s="106">
        <v>0</v>
      </c>
      <c r="E41" s="107">
        <v>0</v>
      </c>
      <c r="F41" s="108">
        <v>0</v>
      </c>
      <c r="G41" s="107">
        <v>0</v>
      </c>
      <c r="H41" s="109">
        <v>0</v>
      </c>
      <c r="I41" s="108">
        <v>0</v>
      </c>
      <c r="J41" s="107">
        <v>0</v>
      </c>
      <c r="K41" s="20">
        <v>0</v>
      </c>
      <c r="L41" s="20">
        <v>0</v>
      </c>
      <c r="M41" s="23">
        <v>0</v>
      </c>
      <c r="N41" s="107">
        <v>0</v>
      </c>
      <c r="O41" s="110">
        <v>0</v>
      </c>
      <c r="S41" s="2"/>
      <c r="T41" s="2"/>
      <c r="U41" s="2"/>
      <c r="V41" s="2"/>
    </row>
    <row r="42" spans="1:22" ht="15" customHeight="1" thickBot="1" x14ac:dyDescent="0.3">
      <c r="B42" s="66" t="s">
        <v>29</v>
      </c>
      <c r="C42" s="92">
        <f>SUM(D42:F42,G42:I42,J42:L42,M42:O42)</f>
        <v>0</v>
      </c>
      <c r="D42" s="93">
        <v>0</v>
      </c>
      <c r="E42" s="48">
        <v>0</v>
      </c>
      <c r="F42" s="94">
        <v>0</v>
      </c>
      <c r="G42" s="48">
        <v>0</v>
      </c>
      <c r="H42" s="48">
        <v>0</v>
      </c>
      <c r="I42" s="94">
        <v>0</v>
      </c>
      <c r="J42" s="48">
        <v>0</v>
      </c>
      <c r="K42" s="111">
        <v>0</v>
      </c>
      <c r="L42" s="111">
        <v>0</v>
      </c>
      <c r="M42" s="112">
        <v>0</v>
      </c>
      <c r="N42" s="48">
        <v>0</v>
      </c>
      <c r="O42" s="113">
        <v>0</v>
      </c>
    </row>
    <row r="43" spans="1:22" ht="15" customHeight="1" thickBot="1" x14ac:dyDescent="0.3">
      <c r="A43" s="114"/>
      <c r="B43" s="71" t="s">
        <v>39</v>
      </c>
      <c r="C43" s="11">
        <f t="shared" ref="C43:O43" si="11">SUM(C44:C48)</f>
        <v>152756</v>
      </c>
      <c r="D43" s="7">
        <f t="shared" si="11"/>
        <v>9044</v>
      </c>
      <c r="E43" s="9">
        <f t="shared" si="11"/>
        <v>9693</v>
      </c>
      <c r="F43" s="9">
        <f t="shared" si="11"/>
        <v>13647</v>
      </c>
      <c r="G43" s="80">
        <f t="shared" si="11"/>
        <v>15389</v>
      </c>
      <c r="H43" s="9">
        <f t="shared" si="11"/>
        <v>15117</v>
      </c>
      <c r="I43" s="9">
        <f t="shared" si="11"/>
        <v>11809</v>
      </c>
      <c r="J43" s="80">
        <f t="shared" si="11"/>
        <v>13516</v>
      </c>
      <c r="K43" s="80">
        <f t="shared" si="11"/>
        <v>10172</v>
      </c>
      <c r="L43" s="9">
        <f t="shared" si="11"/>
        <v>12414</v>
      </c>
      <c r="M43" s="9">
        <f t="shared" si="11"/>
        <v>11863</v>
      </c>
      <c r="N43" s="9">
        <f t="shared" si="11"/>
        <v>14134</v>
      </c>
      <c r="O43" s="10">
        <f t="shared" si="11"/>
        <v>15958</v>
      </c>
    </row>
    <row r="44" spans="1:22" ht="15" customHeight="1" x14ac:dyDescent="0.25">
      <c r="A44" s="114"/>
      <c r="B44" s="56" t="s">
        <v>19</v>
      </c>
      <c r="C44" s="18">
        <f t="shared" ref="C44:C49" si="12">SUM(D44:F44,G44:I44,J44:L44,M44:O44)</f>
        <v>86500</v>
      </c>
      <c r="D44" s="72">
        <v>5063</v>
      </c>
      <c r="E44" s="20">
        <v>5588</v>
      </c>
      <c r="F44" s="21">
        <v>7885</v>
      </c>
      <c r="G44" s="20">
        <v>9297</v>
      </c>
      <c r="H44" s="20">
        <v>9319</v>
      </c>
      <c r="I44" s="20">
        <v>7221</v>
      </c>
      <c r="J44" s="20">
        <v>7360</v>
      </c>
      <c r="K44" s="20">
        <v>4891</v>
      </c>
      <c r="L44" s="73">
        <v>6476</v>
      </c>
      <c r="M44" s="23">
        <v>6757</v>
      </c>
      <c r="N44" s="20">
        <v>7169</v>
      </c>
      <c r="O44" s="25">
        <v>9474</v>
      </c>
    </row>
    <row r="45" spans="1:22" ht="15" customHeight="1" x14ac:dyDescent="0.25">
      <c r="A45" s="114"/>
      <c r="B45" s="75" t="s">
        <v>20</v>
      </c>
      <c r="C45" s="28">
        <f t="shared" si="12"/>
        <v>15268</v>
      </c>
      <c r="D45" s="64">
        <v>604</v>
      </c>
      <c r="E45" s="32">
        <v>837</v>
      </c>
      <c r="F45" s="31">
        <v>1202</v>
      </c>
      <c r="G45" s="32">
        <v>2072</v>
      </c>
      <c r="H45" s="32">
        <v>1584</v>
      </c>
      <c r="I45" s="32">
        <v>582</v>
      </c>
      <c r="J45" s="32">
        <v>1336</v>
      </c>
      <c r="K45" s="32">
        <v>979</v>
      </c>
      <c r="L45" s="77">
        <v>1181</v>
      </c>
      <c r="M45" s="33">
        <v>1507</v>
      </c>
      <c r="N45" s="32">
        <v>1538</v>
      </c>
      <c r="O45" s="35">
        <v>1846</v>
      </c>
    </row>
    <row r="46" spans="1:22" ht="15" customHeight="1" x14ac:dyDescent="0.25">
      <c r="A46" s="114"/>
      <c r="B46" s="75" t="s">
        <v>21</v>
      </c>
      <c r="C46" s="28">
        <f t="shared" si="12"/>
        <v>320</v>
      </c>
      <c r="D46" s="64">
        <v>0</v>
      </c>
      <c r="E46" s="32">
        <v>2</v>
      </c>
      <c r="F46" s="31">
        <v>0</v>
      </c>
      <c r="G46" s="32">
        <v>0</v>
      </c>
      <c r="H46" s="32">
        <v>0</v>
      </c>
      <c r="I46" s="32">
        <v>0</v>
      </c>
      <c r="J46" s="32">
        <v>318</v>
      </c>
      <c r="K46" s="32">
        <v>0</v>
      </c>
      <c r="L46" s="32">
        <v>0</v>
      </c>
      <c r="M46" s="33">
        <v>0</v>
      </c>
      <c r="N46" s="32">
        <v>0</v>
      </c>
      <c r="O46" s="35">
        <v>0</v>
      </c>
    </row>
    <row r="47" spans="1:22" ht="15" customHeight="1" x14ac:dyDescent="0.25">
      <c r="A47" s="114"/>
      <c r="B47" s="75" t="s">
        <v>22</v>
      </c>
      <c r="C47" s="28">
        <f t="shared" si="12"/>
        <v>42715</v>
      </c>
      <c r="D47" s="64">
        <v>2955</v>
      </c>
      <c r="E47" s="32">
        <v>2792</v>
      </c>
      <c r="F47" s="31">
        <v>4014</v>
      </c>
      <c r="G47" s="32">
        <v>3454</v>
      </c>
      <c r="H47" s="32">
        <v>3607</v>
      </c>
      <c r="I47" s="32">
        <v>3502</v>
      </c>
      <c r="J47" s="32">
        <v>3638</v>
      </c>
      <c r="K47" s="32">
        <v>3613</v>
      </c>
      <c r="L47" s="77">
        <v>3731</v>
      </c>
      <c r="M47" s="33">
        <v>2823</v>
      </c>
      <c r="N47" s="32">
        <v>4730</v>
      </c>
      <c r="O47" s="35">
        <v>3856</v>
      </c>
    </row>
    <row r="48" spans="1:22" ht="15" customHeight="1" x14ac:dyDescent="0.25">
      <c r="A48" s="114"/>
      <c r="B48" s="75" t="s">
        <v>23</v>
      </c>
      <c r="C48" s="28">
        <f t="shared" si="12"/>
        <v>7953</v>
      </c>
      <c r="D48" s="64">
        <v>422</v>
      </c>
      <c r="E48" s="32">
        <v>474</v>
      </c>
      <c r="F48" s="31">
        <v>546</v>
      </c>
      <c r="G48" s="32">
        <v>566</v>
      </c>
      <c r="H48" s="32">
        <v>607</v>
      </c>
      <c r="I48" s="32">
        <v>504</v>
      </c>
      <c r="J48" s="32">
        <v>864</v>
      </c>
      <c r="K48" s="32">
        <v>689</v>
      </c>
      <c r="L48" s="77">
        <v>1026</v>
      </c>
      <c r="M48" s="33">
        <v>776</v>
      </c>
      <c r="N48" s="32">
        <v>697</v>
      </c>
      <c r="O48" s="35">
        <v>782</v>
      </c>
    </row>
    <row r="49" spans="1:15" ht="15" customHeight="1" thickBot="1" x14ac:dyDescent="0.3">
      <c r="A49" s="114"/>
      <c r="B49" s="66" t="s">
        <v>32</v>
      </c>
      <c r="C49" s="92">
        <f t="shared" si="12"/>
        <v>0</v>
      </c>
      <c r="D49" s="93">
        <v>0</v>
      </c>
      <c r="E49" s="48">
        <v>0</v>
      </c>
      <c r="F49" s="94">
        <v>0</v>
      </c>
      <c r="G49" s="48">
        <v>0</v>
      </c>
      <c r="H49" s="48">
        <v>0</v>
      </c>
      <c r="I49" s="94">
        <v>0</v>
      </c>
      <c r="J49" s="48">
        <v>0</v>
      </c>
      <c r="K49" s="48">
        <v>0</v>
      </c>
      <c r="L49" s="95">
        <v>0</v>
      </c>
      <c r="M49" s="46">
        <v>0</v>
      </c>
      <c r="N49" s="48">
        <v>0</v>
      </c>
      <c r="O49" s="115">
        <v>0</v>
      </c>
    </row>
    <row r="50" spans="1:15" ht="15" customHeight="1" thickBot="1" x14ac:dyDescent="0.3">
      <c r="B50" s="71" t="s">
        <v>33</v>
      </c>
      <c r="C50" s="11">
        <f t="shared" ref="C50:O50" si="13">SUM(C51:C53)</f>
        <v>0</v>
      </c>
      <c r="D50" s="7">
        <f t="shared" si="13"/>
        <v>0</v>
      </c>
      <c r="E50" s="9">
        <f t="shared" si="13"/>
        <v>0</v>
      </c>
      <c r="F50" s="9">
        <f t="shared" si="13"/>
        <v>0</v>
      </c>
      <c r="G50" s="80">
        <f t="shared" si="13"/>
        <v>0</v>
      </c>
      <c r="H50" s="9">
        <f t="shared" si="13"/>
        <v>0</v>
      </c>
      <c r="I50" s="9">
        <f t="shared" si="13"/>
        <v>0</v>
      </c>
      <c r="J50" s="80">
        <f t="shared" si="13"/>
        <v>0</v>
      </c>
      <c r="K50" s="80">
        <f t="shared" si="13"/>
        <v>0</v>
      </c>
      <c r="L50" s="9">
        <f t="shared" si="13"/>
        <v>0</v>
      </c>
      <c r="M50" s="9">
        <f t="shared" si="13"/>
        <v>0</v>
      </c>
      <c r="N50" s="9">
        <f t="shared" si="13"/>
        <v>0</v>
      </c>
      <c r="O50" s="10">
        <f t="shared" si="13"/>
        <v>0</v>
      </c>
    </row>
    <row r="51" spans="1:15" ht="15" customHeight="1" x14ac:dyDescent="0.25">
      <c r="B51" s="116" t="s">
        <v>34</v>
      </c>
      <c r="C51" s="28">
        <f>SUM(D51:F51,G51:I51,J51:L51,M51:O51)</f>
        <v>0</v>
      </c>
      <c r="D51" s="76">
        <v>0</v>
      </c>
      <c r="E51" s="30">
        <v>0</v>
      </c>
      <c r="F51" s="87">
        <v>0</v>
      </c>
      <c r="G51" s="30">
        <v>0</v>
      </c>
      <c r="H51" s="30">
        <v>0</v>
      </c>
      <c r="I51" s="87">
        <v>0</v>
      </c>
      <c r="J51" s="117">
        <v>0</v>
      </c>
      <c r="K51" s="30">
        <v>0</v>
      </c>
      <c r="L51" s="30">
        <v>0</v>
      </c>
      <c r="M51" s="30">
        <v>0</v>
      </c>
      <c r="N51" s="118">
        <v>0</v>
      </c>
      <c r="O51" s="119">
        <v>0</v>
      </c>
    </row>
    <row r="52" spans="1:15" ht="15" customHeight="1" x14ac:dyDescent="0.25">
      <c r="B52" s="75" t="s">
        <v>29</v>
      </c>
      <c r="C52" s="28">
        <f>SUM(D52:F52,G52:I52,J52:L52,M52:O52)</f>
        <v>0</v>
      </c>
      <c r="D52" s="64">
        <v>0</v>
      </c>
      <c r="E52" s="30">
        <v>0</v>
      </c>
      <c r="F52" s="87">
        <v>0</v>
      </c>
      <c r="G52" s="30">
        <v>0</v>
      </c>
      <c r="H52" s="30">
        <v>0</v>
      </c>
      <c r="I52" s="87">
        <v>0</v>
      </c>
      <c r="J52" s="30">
        <v>0</v>
      </c>
      <c r="K52" s="30">
        <v>0</v>
      </c>
      <c r="L52" s="30">
        <v>0</v>
      </c>
      <c r="M52" s="30">
        <v>0</v>
      </c>
      <c r="N52" s="82">
        <v>0</v>
      </c>
      <c r="O52" s="85">
        <v>0</v>
      </c>
    </row>
    <row r="53" spans="1:15" ht="15" customHeight="1" thickBot="1" x14ac:dyDescent="0.3">
      <c r="B53" s="91" t="s">
        <v>37</v>
      </c>
      <c r="C53" s="92">
        <f>SUM(D53:F53,G53:I53,J53:L53,M53:O53)</f>
        <v>0</v>
      </c>
      <c r="D53" s="93">
        <v>0</v>
      </c>
      <c r="E53" s="48">
        <v>0</v>
      </c>
      <c r="F53" s="94">
        <v>0</v>
      </c>
      <c r="G53" s="48">
        <v>0</v>
      </c>
      <c r="H53" s="48">
        <v>0</v>
      </c>
      <c r="I53" s="94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9">
        <v>0</v>
      </c>
    </row>
    <row r="54" spans="1:15" ht="15" customHeight="1" thickBot="1" x14ac:dyDescent="0.3">
      <c r="A54" s="114"/>
      <c r="B54" s="71" t="s">
        <v>40</v>
      </c>
      <c r="C54" s="11">
        <f t="shared" ref="C54:O54" si="14">SUM(C55:C59)</f>
        <v>7526</v>
      </c>
      <c r="D54" s="7">
        <f t="shared" si="14"/>
        <v>395</v>
      </c>
      <c r="E54" s="9">
        <f t="shared" si="14"/>
        <v>399</v>
      </c>
      <c r="F54" s="9">
        <f t="shared" si="14"/>
        <v>1365</v>
      </c>
      <c r="G54" s="80">
        <f t="shared" si="14"/>
        <v>835</v>
      </c>
      <c r="H54" s="9">
        <f t="shared" si="14"/>
        <v>684</v>
      </c>
      <c r="I54" s="9">
        <f t="shared" si="14"/>
        <v>769</v>
      </c>
      <c r="J54" s="80">
        <f t="shared" si="14"/>
        <v>314</v>
      </c>
      <c r="K54" s="80">
        <f t="shared" si="14"/>
        <v>566</v>
      </c>
      <c r="L54" s="9">
        <f t="shared" si="14"/>
        <v>458</v>
      </c>
      <c r="M54" s="9">
        <f t="shared" si="14"/>
        <v>500</v>
      </c>
      <c r="N54" s="9">
        <f t="shared" si="14"/>
        <v>460</v>
      </c>
      <c r="O54" s="10">
        <f t="shared" si="14"/>
        <v>781</v>
      </c>
    </row>
    <row r="55" spans="1:15" ht="15" customHeight="1" x14ac:dyDescent="0.25">
      <c r="A55" s="114"/>
      <c r="B55" s="104" t="s">
        <v>19</v>
      </c>
      <c r="C55" s="28">
        <f t="shared" ref="C55:C60" si="15">SUM(D55:F55,G55:I55,J55:L55,M55:O55)</f>
        <v>4882</v>
      </c>
      <c r="D55" s="72">
        <v>231</v>
      </c>
      <c r="E55" s="20">
        <v>268</v>
      </c>
      <c r="F55" s="32">
        <v>901</v>
      </c>
      <c r="G55" s="32">
        <v>613</v>
      </c>
      <c r="H55" s="32">
        <v>395</v>
      </c>
      <c r="I55" s="21">
        <v>531</v>
      </c>
      <c r="J55" s="20">
        <v>156</v>
      </c>
      <c r="K55" s="20">
        <v>348</v>
      </c>
      <c r="L55" s="73">
        <v>274</v>
      </c>
      <c r="M55" s="23">
        <v>340</v>
      </c>
      <c r="N55" s="20">
        <v>290</v>
      </c>
      <c r="O55" s="25">
        <v>535</v>
      </c>
    </row>
    <row r="56" spans="1:15" ht="15" customHeight="1" x14ac:dyDescent="0.25">
      <c r="A56" s="114"/>
      <c r="B56" s="75" t="s">
        <v>20</v>
      </c>
      <c r="C56" s="28">
        <f t="shared" si="15"/>
        <v>262</v>
      </c>
      <c r="D56" s="64">
        <v>24</v>
      </c>
      <c r="E56" s="32">
        <v>14</v>
      </c>
      <c r="F56" s="32">
        <v>24</v>
      </c>
      <c r="G56" s="32">
        <v>20</v>
      </c>
      <c r="H56" s="32">
        <v>18</v>
      </c>
      <c r="I56" s="31">
        <v>17</v>
      </c>
      <c r="J56" s="32">
        <v>13</v>
      </c>
      <c r="K56" s="32">
        <v>27</v>
      </c>
      <c r="L56" s="77">
        <v>20</v>
      </c>
      <c r="M56" s="33">
        <v>26</v>
      </c>
      <c r="N56" s="32">
        <v>26</v>
      </c>
      <c r="O56" s="35">
        <v>33</v>
      </c>
    </row>
    <row r="57" spans="1:15" ht="15" customHeight="1" x14ac:dyDescent="0.25">
      <c r="A57" s="114"/>
      <c r="B57" s="75" t="s">
        <v>21</v>
      </c>
      <c r="C57" s="28">
        <f t="shared" si="15"/>
        <v>0</v>
      </c>
      <c r="D57" s="64">
        <v>0</v>
      </c>
      <c r="E57" s="32">
        <v>0</v>
      </c>
      <c r="F57" s="31">
        <v>0</v>
      </c>
      <c r="G57" s="31">
        <v>0</v>
      </c>
      <c r="H57" s="31">
        <v>0</v>
      </c>
      <c r="I57" s="31">
        <v>0</v>
      </c>
      <c r="J57" s="32">
        <v>0</v>
      </c>
      <c r="K57" s="32">
        <v>0</v>
      </c>
      <c r="L57" s="77">
        <v>0</v>
      </c>
      <c r="M57" s="33">
        <v>0</v>
      </c>
      <c r="N57" s="32">
        <v>0</v>
      </c>
      <c r="O57" s="35">
        <v>0</v>
      </c>
    </row>
    <row r="58" spans="1:15" ht="15" customHeight="1" x14ac:dyDescent="0.25">
      <c r="A58" s="114"/>
      <c r="B58" s="75" t="s">
        <v>22</v>
      </c>
      <c r="C58" s="28">
        <f t="shared" si="15"/>
        <v>2221</v>
      </c>
      <c r="D58" s="64">
        <v>136</v>
      </c>
      <c r="E58" s="32">
        <v>117</v>
      </c>
      <c r="F58" s="32">
        <v>440</v>
      </c>
      <c r="G58" s="32">
        <v>131</v>
      </c>
      <c r="H58" s="32">
        <v>229</v>
      </c>
      <c r="I58" s="31">
        <v>192</v>
      </c>
      <c r="J58" s="32">
        <v>139</v>
      </c>
      <c r="K58" s="32">
        <v>191</v>
      </c>
      <c r="L58" s="77">
        <v>164</v>
      </c>
      <c r="M58" s="33">
        <v>130</v>
      </c>
      <c r="N58" s="32">
        <v>142</v>
      </c>
      <c r="O58" s="35">
        <v>210</v>
      </c>
    </row>
    <row r="59" spans="1:15" ht="15" customHeight="1" x14ac:dyDescent="0.25">
      <c r="A59" s="114"/>
      <c r="B59" s="75" t="s">
        <v>23</v>
      </c>
      <c r="C59" s="28">
        <f t="shared" si="15"/>
        <v>161</v>
      </c>
      <c r="D59" s="64">
        <v>4</v>
      </c>
      <c r="E59" s="32">
        <v>0</v>
      </c>
      <c r="F59" s="32">
        <v>0</v>
      </c>
      <c r="G59" s="32">
        <v>71</v>
      </c>
      <c r="H59" s="32">
        <v>42</v>
      </c>
      <c r="I59" s="31">
        <v>29</v>
      </c>
      <c r="J59" s="32">
        <v>6</v>
      </c>
      <c r="K59" s="32">
        <v>0</v>
      </c>
      <c r="L59" s="77">
        <v>0</v>
      </c>
      <c r="M59" s="33">
        <v>4</v>
      </c>
      <c r="N59" s="32">
        <v>2</v>
      </c>
      <c r="O59" s="35">
        <v>3</v>
      </c>
    </row>
    <row r="60" spans="1:15" ht="15" customHeight="1" thickBot="1" x14ac:dyDescent="0.3">
      <c r="A60" s="114"/>
      <c r="B60" s="66" t="s">
        <v>32</v>
      </c>
      <c r="C60" s="92">
        <f t="shared" si="15"/>
        <v>4</v>
      </c>
      <c r="D60" s="120">
        <v>4</v>
      </c>
      <c r="E60" s="121">
        <v>0</v>
      </c>
      <c r="F60" s="121">
        <v>0</v>
      </c>
      <c r="G60" s="121">
        <v>0</v>
      </c>
      <c r="H60" s="121">
        <v>0</v>
      </c>
      <c r="I60" s="122">
        <v>0</v>
      </c>
      <c r="J60" s="121">
        <v>0</v>
      </c>
      <c r="K60" s="121">
        <v>0</v>
      </c>
      <c r="L60" s="121">
        <v>0</v>
      </c>
      <c r="M60" s="123">
        <v>0</v>
      </c>
      <c r="N60" s="121">
        <v>0</v>
      </c>
      <c r="O60" s="124">
        <v>0</v>
      </c>
    </row>
    <row r="61" spans="1:15" ht="15" customHeight="1" thickBot="1" x14ac:dyDescent="0.3">
      <c r="A61" s="114"/>
      <c r="B61" s="71" t="s">
        <v>33</v>
      </c>
      <c r="C61" s="11">
        <f t="shared" ref="C61:O61" si="16">SUM(C62:C64)</f>
        <v>0</v>
      </c>
      <c r="D61" s="7">
        <f t="shared" si="16"/>
        <v>0</v>
      </c>
      <c r="E61" s="9">
        <f t="shared" si="16"/>
        <v>0</v>
      </c>
      <c r="F61" s="9">
        <f t="shared" si="16"/>
        <v>0</v>
      </c>
      <c r="G61" s="80">
        <f t="shared" si="16"/>
        <v>0</v>
      </c>
      <c r="H61" s="9">
        <f t="shared" si="16"/>
        <v>0</v>
      </c>
      <c r="I61" s="9">
        <f t="shared" si="16"/>
        <v>0</v>
      </c>
      <c r="J61" s="80">
        <f t="shared" si="16"/>
        <v>0</v>
      </c>
      <c r="K61" s="80">
        <f t="shared" si="16"/>
        <v>0</v>
      </c>
      <c r="L61" s="9">
        <f t="shared" si="16"/>
        <v>0</v>
      </c>
      <c r="M61" s="9">
        <f t="shared" si="16"/>
        <v>0</v>
      </c>
      <c r="N61" s="9">
        <f t="shared" si="16"/>
        <v>0</v>
      </c>
      <c r="O61" s="125">
        <f t="shared" si="16"/>
        <v>0</v>
      </c>
    </row>
    <row r="62" spans="1:15" ht="15" customHeight="1" x14ac:dyDescent="0.25">
      <c r="A62" s="114"/>
      <c r="B62" s="104" t="s">
        <v>34</v>
      </c>
      <c r="C62" s="126">
        <f>SUM(D62:F62,G62:I62,J62:L62,M62:O62)</f>
        <v>0</v>
      </c>
      <c r="D62" s="76">
        <v>0</v>
      </c>
      <c r="E62" s="30">
        <v>0</v>
      </c>
      <c r="F62" s="87">
        <v>0</v>
      </c>
      <c r="G62" s="30">
        <v>0</v>
      </c>
      <c r="H62" s="30">
        <v>0</v>
      </c>
      <c r="I62" s="87">
        <v>0</v>
      </c>
      <c r="J62" s="117">
        <v>0</v>
      </c>
      <c r="K62" s="30">
        <v>0</v>
      </c>
      <c r="L62" s="30">
        <v>0</v>
      </c>
      <c r="M62" s="84">
        <v>0</v>
      </c>
      <c r="N62" s="118">
        <v>0</v>
      </c>
      <c r="O62" s="119">
        <v>0</v>
      </c>
    </row>
    <row r="63" spans="1:15" ht="15" customHeight="1" x14ac:dyDescent="0.25">
      <c r="A63" s="114"/>
      <c r="B63" s="75" t="s">
        <v>29</v>
      </c>
      <c r="C63" s="28">
        <f>SUM(D63:F63,G63:I63,J63:L63,M63:O63)</f>
        <v>0</v>
      </c>
      <c r="D63" s="64">
        <v>0</v>
      </c>
      <c r="E63" s="30">
        <v>0</v>
      </c>
      <c r="F63" s="87">
        <v>0</v>
      </c>
      <c r="G63" s="30">
        <v>0</v>
      </c>
      <c r="H63" s="30">
        <v>0</v>
      </c>
      <c r="I63" s="87">
        <v>0</v>
      </c>
      <c r="J63" s="30">
        <v>0</v>
      </c>
      <c r="K63" s="30">
        <v>0</v>
      </c>
      <c r="L63" s="30">
        <v>0</v>
      </c>
      <c r="M63" s="84">
        <v>0</v>
      </c>
      <c r="N63" s="82">
        <v>0</v>
      </c>
      <c r="O63" s="85">
        <v>0</v>
      </c>
    </row>
    <row r="64" spans="1:15" ht="15" customHeight="1" thickBot="1" x14ac:dyDescent="0.3">
      <c r="A64" s="114"/>
      <c r="B64" s="91" t="s">
        <v>37</v>
      </c>
      <c r="C64" s="92">
        <f>SUM(D64:F64,G64:I64,J64:L64,M64:O64)</f>
        <v>0</v>
      </c>
      <c r="D64" s="93">
        <v>0</v>
      </c>
      <c r="E64" s="48">
        <v>0</v>
      </c>
      <c r="F64" s="94">
        <v>0</v>
      </c>
      <c r="G64" s="48">
        <v>0</v>
      </c>
      <c r="H64" s="48">
        <v>0</v>
      </c>
      <c r="I64" s="94">
        <v>0</v>
      </c>
      <c r="J64" s="48">
        <v>0</v>
      </c>
      <c r="K64" s="48">
        <v>0</v>
      </c>
      <c r="L64" s="48">
        <v>0</v>
      </c>
      <c r="M64" s="46">
        <v>0</v>
      </c>
      <c r="N64" s="48">
        <v>0</v>
      </c>
      <c r="O64" s="49">
        <v>0</v>
      </c>
    </row>
    <row r="65" spans="1:15" ht="13.5" customHeight="1" thickBot="1" x14ac:dyDescent="0.3">
      <c r="A65" s="114"/>
      <c r="B65" s="127"/>
      <c r="C65" s="128"/>
      <c r="D65" s="2"/>
      <c r="E65" s="128"/>
      <c r="F65" s="2"/>
      <c r="G65" s="2"/>
      <c r="H65" s="2"/>
      <c r="I65" s="2"/>
      <c r="J65" s="129"/>
      <c r="K65" s="2"/>
      <c r="L65" s="2"/>
      <c r="M65" s="128"/>
      <c r="N65" s="2"/>
      <c r="O65" s="130"/>
    </row>
    <row r="66" spans="1:15" ht="13.5" customHeight="1" thickBot="1" x14ac:dyDescent="0.3">
      <c r="A66" s="114"/>
      <c r="B66" s="6" t="s">
        <v>41</v>
      </c>
      <c r="C66" s="131">
        <f t="shared" ref="C66:O66" si="17">SUM(C67,C84,C101)</f>
        <v>1065930</v>
      </c>
      <c r="D66" s="8">
        <f t="shared" si="17"/>
        <v>47277</v>
      </c>
      <c r="E66" s="9">
        <f t="shared" si="17"/>
        <v>141686</v>
      </c>
      <c r="F66" s="9">
        <f t="shared" si="17"/>
        <v>111940</v>
      </c>
      <c r="G66" s="9">
        <f t="shared" si="17"/>
        <v>75756</v>
      </c>
      <c r="H66" s="9">
        <f t="shared" si="17"/>
        <v>88803</v>
      </c>
      <c r="I66" s="9">
        <f t="shared" si="17"/>
        <v>83722</v>
      </c>
      <c r="J66" s="9">
        <f t="shared" si="17"/>
        <v>73736</v>
      </c>
      <c r="K66" s="9">
        <f t="shared" si="17"/>
        <v>80625</v>
      </c>
      <c r="L66" s="9">
        <f t="shared" si="17"/>
        <v>91058</v>
      </c>
      <c r="M66" s="9">
        <f t="shared" si="17"/>
        <v>94436</v>
      </c>
      <c r="N66" s="9">
        <f t="shared" si="17"/>
        <v>94370</v>
      </c>
      <c r="O66" s="10">
        <f t="shared" si="17"/>
        <v>82521</v>
      </c>
    </row>
    <row r="67" spans="1:15" ht="18" customHeight="1" thickBot="1" x14ac:dyDescent="0.3">
      <c r="A67" s="114"/>
      <c r="B67" s="6" t="s">
        <v>42</v>
      </c>
      <c r="C67" s="70">
        <f t="shared" ref="C67:O67" si="18">SUM(C68,C73,C78)</f>
        <v>339471</v>
      </c>
      <c r="D67" s="8">
        <f t="shared" si="18"/>
        <v>17391</v>
      </c>
      <c r="E67" s="9">
        <f t="shared" si="18"/>
        <v>31433</v>
      </c>
      <c r="F67" s="9">
        <f t="shared" si="18"/>
        <v>42258</v>
      </c>
      <c r="G67" s="9">
        <f t="shared" si="18"/>
        <v>28158</v>
      </c>
      <c r="H67" s="9">
        <f t="shared" si="18"/>
        <v>27566</v>
      </c>
      <c r="I67" s="9">
        <f t="shared" si="18"/>
        <v>25012</v>
      </c>
      <c r="J67" s="9">
        <f t="shared" si="18"/>
        <v>25935</v>
      </c>
      <c r="K67" s="9">
        <f t="shared" si="18"/>
        <v>29278</v>
      </c>
      <c r="L67" s="9">
        <f t="shared" si="18"/>
        <v>29235</v>
      </c>
      <c r="M67" s="9">
        <f t="shared" si="18"/>
        <v>29690</v>
      </c>
      <c r="N67" s="9">
        <f t="shared" si="18"/>
        <v>27996</v>
      </c>
      <c r="O67" s="10">
        <f t="shared" si="18"/>
        <v>25519</v>
      </c>
    </row>
    <row r="68" spans="1:15" ht="15" customHeight="1" thickBot="1" x14ac:dyDescent="0.3">
      <c r="A68" s="114"/>
      <c r="B68" s="71" t="s">
        <v>43</v>
      </c>
      <c r="C68" s="11">
        <f t="shared" ref="C68:O68" si="19">SUM(C69:C72)</f>
        <v>49457</v>
      </c>
      <c r="D68" s="7">
        <f t="shared" si="19"/>
        <v>3044</v>
      </c>
      <c r="E68" s="9">
        <f t="shared" si="19"/>
        <v>3096</v>
      </c>
      <c r="F68" s="9">
        <f t="shared" si="19"/>
        <v>3085</v>
      </c>
      <c r="G68" s="80">
        <f t="shared" si="19"/>
        <v>4037</v>
      </c>
      <c r="H68" s="9">
        <f t="shared" si="19"/>
        <v>3976</v>
      </c>
      <c r="I68" s="9">
        <f t="shared" si="19"/>
        <v>4190</v>
      </c>
      <c r="J68" s="80">
        <f t="shared" si="19"/>
        <v>4363</v>
      </c>
      <c r="K68" s="80">
        <f t="shared" si="19"/>
        <v>4470</v>
      </c>
      <c r="L68" s="9">
        <f t="shared" si="19"/>
        <v>4540</v>
      </c>
      <c r="M68" s="9">
        <f t="shared" si="19"/>
        <v>5085</v>
      </c>
      <c r="N68" s="9">
        <f t="shared" si="19"/>
        <v>4981</v>
      </c>
      <c r="O68" s="10">
        <f t="shared" si="19"/>
        <v>4590</v>
      </c>
    </row>
    <row r="69" spans="1:15" ht="15" customHeight="1" x14ac:dyDescent="0.25">
      <c r="A69" s="114"/>
      <c r="B69" s="132" t="s">
        <v>19</v>
      </c>
      <c r="C69" s="18">
        <f>SUM(D69:F69,G69:I69,J69:L69,M69:O69)</f>
        <v>10506</v>
      </c>
      <c r="D69" s="133">
        <v>437</v>
      </c>
      <c r="E69" s="30">
        <v>488</v>
      </c>
      <c r="F69" s="134">
        <v>525</v>
      </c>
      <c r="G69" s="135">
        <v>996</v>
      </c>
      <c r="H69" s="135">
        <v>940</v>
      </c>
      <c r="I69" s="134">
        <v>1059</v>
      </c>
      <c r="J69" s="135">
        <v>1128</v>
      </c>
      <c r="K69" s="135">
        <v>1035</v>
      </c>
      <c r="L69" s="135">
        <v>986</v>
      </c>
      <c r="M69" s="136">
        <v>1026</v>
      </c>
      <c r="N69" s="135">
        <v>928</v>
      </c>
      <c r="O69" s="137">
        <v>958</v>
      </c>
    </row>
    <row r="70" spans="1:15" ht="13.5" customHeight="1" x14ac:dyDescent="0.25">
      <c r="A70" s="114"/>
      <c r="B70" s="75" t="s">
        <v>20</v>
      </c>
      <c r="C70" s="28">
        <f>SUM(D70:F70,G70:I70,J70:L70,M70:O70)</f>
        <v>11334</v>
      </c>
      <c r="D70" s="138">
        <v>894</v>
      </c>
      <c r="E70" s="32">
        <v>821</v>
      </c>
      <c r="F70" s="139">
        <v>682</v>
      </c>
      <c r="G70" s="140">
        <v>860</v>
      </c>
      <c r="H70" s="140">
        <v>941</v>
      </c>
      <c r="I70" s="139">
        <v>903</v>
      </c>
      <c r="J70" s="140">
        <v>769</v>
      </c>
      <c r="K70" s="140">
        <v>1059</v>
      </c>
      <c r="L70" s="140">
        <v>1106</v>
      </c>
      <c r="M70" s="141">
        <v>1100</v>
      </c>
      <c r="N70" s="140">
        <v>1165</v>
      </c>
      <c r="O70" s="142">
        <v>1034</v>
      </c>
    </row>
    <row r="71" spans="1:15" ht="15" customHeight="1" x14ac:dyDescent="0.25">
      <c r="A71" s="114"/>
      <c r="B71" s="75" t="s">
        <v>22</v>
      </c>
      <c r="C71" s="28">
        <f>SUM(D71:F71,G71:I71,J71:L71,M71:O71)</f>
        <v>11677</v>
      </c>
      <c r="D71" s="138">
        <v>804</v>
      </c>
      <c r="E71" s="32">
        <v>830</v>
      </c>
      <c r="F71" s="139">
        <v>830</v>
      </c>
      <c r="G71" s="140">
        <v>1072</v>
      </c>
      <c r="H71" s="140">
        <v>980</v>
      </c>
      <c r="I71" s="139">
        <v>961</v>
      </c>
      <c r="J71" s="140">
        <v>1121</v>
      </c>
      <c r="K71" s="140">
        <v>1034</v>
      </c>
      <c r="L71" s="140">
        <v>958</v>
      </c>
      <c r="M71" s="141">
        <v>1039</v>
      </c>
      <c r="N71" s="140">
        <v>1014</v>
      </c>
      <c r="O71" s="142">
        <v>1034</v>
      </c>
    </row>
    <row r="72" spans="1:15" ht="15" customHeight="1" thickBot="1" x14ac:dyDescent="0.3">
      <c r="A72" s="114"/>
      <c r="B72" s="66" t="s">
        <v>23</v>
      </c>
      <c r="C72" s="92">
        <f>SUM(D72:F72,G72:I72,J72:L72,M72:O72)</f>
        <v>15940</v>
      </c>
      <c r="D72" s="143">
        <v>909</v>
      </c>
      <c r="E72" s="48">
        <v>957</v>
      </c>
      <c r="F72" s="144">
        <v>1048</v>
      </c>
      <c r="G72" s="145">
        <v>1109</v>
      </c>
      <c r="H72" s="145">
        <v>1115</v>
      </c>
      <c r="I72" s="144">
        <v>1267</v>
      </c>
      <c r="J72" s="145">
        <v>1345</v>
      </c>
      <c r="K72" s="145">
        <v>1342</v>
      </c>
      <c r="L72" s="145">
        <v>1490</v>
      </c>
      <c r="M72" s="146">
        <v>1920</v>
      </c>
      <c r="N72" s="145">
        <v>1874</v>
      </c>
      <c r="O72" s="147">
        <v>1564</v>
      </c>
    </row>
    <row r="73" spans="1:15" ht="15" customHeight="1" thickBot="1" x14ac:dyDescent="0.3">
      <c r="A73" s="114"/>
      <c r="B73" s="71" t="s">
        <v>44</v>
      </c>
      <c r="C73" s="11">
        <f t="shared" ref="C73:O73" si="20">SUM(C74:C77)</f>
        <v>29720</v>
      </c>
      <c r="D73" s="7">
        <f t="shared" si="20"/>
        <v>1035</v>
      </c>
      <c r="E73" s="9">
        <f t="shared" si="20"/>
        <v>1560</v>
      </c>
      <c r="F73" s="9">
        <f t="shared" si="20"/>
        <v>2123</v>
      </c>
      <c r="G73" s="80">
        <f t="shared" si="20"/>
        <v>1735</v>
      </c>
      <c r="H73" s="9">
        <f t="shared" si="20"/>
        <v>1814</v>
      </c>
      <c r="I73" s="9">
        <f t="shared" si="20"/>
        <v>2256</v>
      </c>
      <c r="J73" s="80">
        <f t="shared" si="20"/>
        <v>2325</v>
      </c>
      <c r="K73" s="80">
        <f t="shared" si="20"/>
        <v>2947</v>
      </c>
      <c r="L73" s="9">
        <f t="shared" si="20"/>
        <v>4756</v>
      </c>
      <c r="M73" s="9">
        <f t="shared" si="20"/>
        <v>3044</v>
      </c>
      <c r="N73" s="9">
        <f t="shared" si="20"/>
        <v>3005</v>
      </c>
      <c r="O73" s="10">
        <f t="shared" si="20"/>
        <v>3120</v>
      </c>
    </row>
    <row r="74" spans="1:15" ht="15" customHeight="1" x14ac:dyDescent="0.25">
      <c r="A74" s="114"/>
      <c r="B74" s="56" t="s">
        <v>19</v>
      </c>
      <c r="C74" s="18">
        <f>SUM(D74:F74,G74:I74,J74:L74,M74:O74)</f>
        <v>6953</v>
      </c>
      <c r="D74" s="72">
        <v>418</v>
      </c>
      <c r="E74" s="20">
        <v>590</v>
      </c>
      <c r="F74" s="21">
        <v>642</v>
      </c>
      <c r="G74" s="73">
        <v>559</v>
      </c>
      <c r="H74" s="73">
        <v>553</v>
      </c>
      <c r="I74" s="148">
        <v>570</v>
      </c>
      <c r="J74" s="20">
        <v>553</v>
      </c>
      <c r="K74" s="73">
        <v>656</v>
      </c>
      <c r="L74" s="73">
        <v>664</v>
      </c>
      <c r="M74" s="149">
        <v>647</v>
      </c>
      <c r="N74" s="20">
        <v>636</v>
      </c>
      <c r="O74" s="96">
        <v>465</v>
      </c>
    </row>
    <row r="75" spans="1:15" ht="13.5" customHeight="1" x14ac:dyDescent="0.25">
      <c r="A75" s="114"/>
      <c r="B75" s="75" t="s">
        <v>20</v>
      </c>
      <c r="C75" s="28">
        <f>SUM(D75:F75,G75:I75,J75:L75,M75:O75)</f>
        <v>2497</v>
      </c>
      <c r="D75" s="64">
        <v>158</v>
      </c>
      <c r="E75" s="32">
        <v>155</v>
      </c>
      <c r="F75" s="31">
        <v>393</v>
      </c>
      <c r="G75" s="77">
        <v>121</v>
      </c>
      <c r="H75" s="77">
        <v>118</v>
      </c>
      <c r="I75" s="150">
        <v>178</v>
      </c>
      <c r="J75" s="32">
        <v>168</v>
      </c>
      <c r="K75" s="77">
        <v>205</v>
      </c>
      <c r="L75" s="77">
        <v>264</v>
      </c>
      <c r="M75" s="151">
        <v>292</v>
      </c>
      <c r="N75" s="32">
        <v>245</v>
      </c>
      <c r="O75" s="97">
        <v>200</v>
      </c>
    </row>
    <row r="76" spans="1:15" ht="15" customHeight="1" x14ac:dyDescent="0.25">
      <c r="A76" s="114"/>
      <c r="B76" s="75" t="s">
        <v>22</v>
      </c>
      <c r="C76" s="28">
        <f>SUM(D76:F76,G76:I76,J76:L76,M76:O76)</f>
        <v>9119</v>
      </c>
      <c r="D76" s="64">
        <v>158</v>
      </c>
      <c r="E76" s="32">
        <v>297</v>
      </c>
      <c r="F76" s="31">
        <v>363</v>
      </c>
      <c r="G76" s="77">
        <v>344</v>
      </c>
      <c r="H76" s="77">
        <v>252</v>
      </c>
      <c r="I76" s="150">
        <v>494</v>
      </c>
      <c r="J76" s="32">
        <v>657</v>
      </c>
      <c r="K76" s="77">
        <v>848</v>
      </c>
      <c r="L76" s="77">
        <v>2531</v>
      </c>
      <c r="M76" s="151">
        <v>735</v>
      </c>
      <c r="N76" s="32">
        <v>922</v>
      </c>
      <c r="O76" s="97">
        <v>1518</v>
      </c>
    </row>
    <row r="77" spans="1:15" ht="15" customHeight="1" thickBot="1" x14ac:dyDescent="0.3">
      <c r="A77" s="114"/>
      <c r="B77" s="66" t="s">
        <v>23</v>
      </c>
      <c r="C77" s="92">
        <f>SUM(D77:F77,G77:I77,J77:L77,M77:O77)</f>
        <v>11151</v>
      </c>
      <c r="D77" s="152">
        <v>301</v>
      </c>
      <c r="E77" s="153">
        <v>518</v>
      </c>
      <c r="F77" s="154">
        <v>725</v>
      </c>
      <c r="G77" s="155">
        <v>711</v>
      </c>
      <c r="H77" s="155">
        <v>891</v>
      </c>
      <c r="I77" s="156">
        <v>1014</v>
      </c>
      <c r="J77" s="153">
        <v>947</v>
      </c>
      <c r="K77" s="155">
        <v>1238</v>
      </c>
      <c r="L77" s="155">
        <v>1297</v>
      </c>
      <c r="M77" s="157">
        <v>1370</v>
      </c>
      <c r="N77" s="153">
        <v>1202</v>
      </c>
      <c r="O77" s="158">
        <v>937</v>
      </c>
    </row>
    <row r="78" spans="1:15" ht="15" customHeight="1" thickBot="1" x14ac:dyDescent="0.3">
      <c r="A78" s="114"/>
      <c r="B78" s="71" t="s">
        <v>45</v>
      </c>
      <c r="C78" s="7">
        <f t="shared" ref="C78:O78" si="21">SUM(C79:C82)</f>
        <v>260294</v>
      </c>
      <c r="D78" s="7">
        <f t="shared" si="21"/>
        <v>13312</v>
      </c>
      <c r="E78" s="9">
        <f t="shared" si="21"/>
        <v>26777</v>
      </c>
      <c r="F78" s="9">
        <f t="shared" si="21"/>
        <v>37050</v>
      </c>
      <c r="G78" s="80">
        <f t="shared" si="21"/>
        <v>22386</v>
      </c>
      <c r="H78" s="80">
        <f t="shared" si="21"/>
        <v>21776</v>
      </c>
      <c r="I78" s="80">
        <f t="shared" si="21"/>
        <v>18566</v>
      </c>
      <c r="J78" s="80">
        <f t="shared" si="21"/>
        <v>19247</v>
      </c>
      <c r="K78" s="80">
        <f t="shared" si="21"/>
        <v>21861</v>
      </c>
      <c r="L78" s="9">
        <f t="shared" si="21"/>
        <v>19939</v>
      </c>
      <c r="M78" s="80">
        <f t="shared" si="21"/>
        <v>21561</v>
      </c>
      <c r="N78" s="9">
        <f t="shared" si="21"/>
        <v>20010</v>
      </c>
      <c r="O78" s="10">
        <f t="shared" si="21"/>
        <v>17809</v>
      </c>
    </row>
    <row r="79" spans="1:15" ht="15" customHeight="1" x14ac:dyDescent="0.25">
      <c r="A79" s="114"/>
      <c r="B79" s="56" t="s">
        <v>19</v>
      </c>
      <c r="C79" s="18">
        <f>SUM(D79:F79,G79:I79,J79:L79,M79:O79)</f>
        <v>220910</v>
      </c>
      <c r="D79" s="159">
        <v>11125</v>
      </c>
      <c r="E79" s="30">
        <v>23547</v>
      </c>
      <c r="F79" s="160">
        <v>32644</v>
      </c>
      <c r="G79" s="83">
        <v>19086</v>
      </c>
      <c r="H79" s="83">
        <v>18326</v>
      </c>
      <c r="I79" s="160">
        <v>14776</v>
      </c>
      <c r="J79" s="83">
        <v>16211</v>
      </c>
      <c r="K79" s="83">
        <v>18571</v>
      </c>
      <c r="L79" s="83">
        <v>16686</v>
      </c>
      <c r="M79" s="161">
        <v>18198</v>
      </c>
      <c r="N79" s="83">
        <v>15962</v>
      </c>
      <c r="O79" s="119">
        <v>15778</v>
      </c>
    </row>
    <row r="80" spans="1:15" ht="14.25" customHeight="1" x14ac:dyDescent="0.25">
      <c r="A80" s="114"/>
      <c r="B80" s="75" t="s">
        <v>20</v>
      </c>
      <c r="C80" s="28">
        <f>SUM(D80:F80,G80:I80,J80:L80,M80:O80)</f>
        <v>4708</v>
      </c>
      <c r="D80" s="162">
        <v>112</v>
      </c>
      <c r="E80" s="32">
        <v>128</v>
      </c>
      <c r="F80" s="150">
        <v>188</v>
      </c>
      <c r="G80" s="77">
        <v>140</v>
      </c>
      <c r="H80" s="77">
        <v>189</v>
      </c>
      <c r="I80" s="150">
        <v>760</v>
      </c>
      <c r="J80" s="77">
        <v>428</v>
      </c>
      <c r="K80" s="77">
        <v>381</v>
      </c>
      <c r="L80" s="77">
        <v>919</v>
      </c>
      <c r="M80" s="163">
        <v>418</v>
      </c>
      <c r="N80" s="77">
        <v>862</v>
      </c>
      <c r="O80" s="97">
        <v>183</v>
      </c>
    </row>
    <row r="81" spans="1:21" ht="15" customHeight="1" x14ac:dyDescent="0.25">
      <c r="A81" s="114"/>
      <c r="B81" s="75" t="s">
        <v>22</v>
      </c>
      <c r="C81" s="28">
        <f>SUM(D81:F81,G81:I81,J81:L81,M81:O81)</f>
        <v>23025</v>
      </c>
      <c r="D81" s="162">
        <v>1331</v>
      </c>
      <c r="E81" s="32">
        <v>2145</v>
      </c>
      <c r="F81" s="150">
        <v>2963</v>
      </c>
      <c r="G81" s="77">
        <v>2338</v>
      </c>
      <c r="H81" s="77">
        <v>2437</v>
      </c>
      <c r="I81" s="150">
        <v>2155</v>
      </c>
      <c r="J81" s="77">
        <v>1589</v>
      </c>
      <c r="K81" s="77">
        <v>1932</v>
      </c>
      <c r="L81" s="77">
        <v>1323</v>
      </c>
      <c r="M81" s="163">
        <v>1923</v>
      </c>
      <c r="N81" s="77">
        <v>1941</v>
      </c>
      <c r="O81" s="97">
        <v>948</v>
      </c>
      <c r="Q81" s="164"/>
    </row>
    <row r="82" spans="1:21" ht="15" customHeight="1" thickBot="1" x14ac:dyDescent="0.3">
      <c r="A82" s="114"/>
      <c r="B82" s="66" t="s">
        <v>23</v>
      </c>
      <c r="C82" s="92">
        <f>SUM(D82:F82,G82:I82,J82:L82,M82:O82)</f>
        <v>11651</v>
      </c>
      <c r="D82" s="165">
        <v>744</v>
      </c>
      <c r="E82" s="48">
        <v>957</v>
      </c>
      <c r="F82" s="79">
        <v>1255</v>
      </c>
      <c r="G82" s="95">
        <v>822</v>
      </c>
      <c r="H82" s="95">
        <v>824</v>
      </c>
      <c r="I82" s="79">
        <v>875</v>
      </c>
      <c r="J82" s="95">
        <v>1019</v>
      </c>
      <c r="K82" s="95">
        <v>977</v>
      </c>
      <c r="L82" s="95">
        <v>1011</v>
      </c>
      <c r="M82" s="166">
        <v>1022</v>
      </c>
      <c r="N82" s="95">
        <v>1245</v>
      </c>
      <c r="O82" s="115">
        <v>900</v>
      </c>
    </row>
    <row r="83" spans="1:21" ht="15" customHeight="1" thickBot="1" x14ac:dyDescent="0.3">
      <c r="A83" s="114"/>
      <c r="B83" s="127"/>
      <c r="C83" s="128"/>
      <c r="D83" s="2"/>
      <c r="E83" s="128"/>
      <c r="F83" s="2"/>
      <c r="G83" s="2"/>
      <c r="H83" s="2"/>
      <c r="I83" s="2"/>
      <c r="J83" s="129"/>
      <c r="K83" s="2"/>
      <c r="L83" s="95"/>
      <c r="M83" s="128"/>
      <c r="N83" s="2"/>
      <c r="O83" s="130"/>
    </row>
    <row r="84" spans="1:21" ht="15" customHeight="1" thickBot="1" x14ac:dyDescent="0.3">
      <c r="A84" s="114"/>
      <c r="B84" s="6" t="s">
        <v>46</v>
      </c>
      <c r="C84" s="70">
        <f t="shared" ref="C84:O84" si="22">SUM(C85,C90,C95)</f>
        <v>301724</v>
      </c>
      <c r="D84" s="7">
        <f t="shared" si="22"/>
        <v>11342</v>
      </c>
      <c r="E84" s="7">
        <f t="shared" si="22"/>
        <v>22131</v>
      </c>
      <c r="F84" s="7">
        <f t="shared" si="22"/>
        <v>34699</v>
      </c>
      <c r="G84" s="7">
        <f t="shared" si="22"/>
        <v>22182</v>
      </c>
      <c r="H84" s="7">
        <f t="shared" si="22"/>
        <v>28496</v>
      </c>
      <c r="I84" s="7">
        <f t="shared" si="22"/>
        <v>30417</v>
      </c>
      <c r="J84" s="7">
        <f t="shared" si="22"/>
        <v>21256</v>
      </c>
      <c r="K84" s="7">
        <f t="shared" si="22"/>
        <v>21061</v>
      </c>
      <c r="L84" s="7">
        <f t="shared" si="22"/>
        <v>28292</v>
      </c>
      <c r="M84" s="7">
        <f t="shared" si="22"/>
        <v>28743</v>
      </c>
      <c r="N84" s="7">
        <f t="shared" si="22"/>
        <v>31452</v>
      </c>
      <c r="O84" s="7">
        <f t="shared" si="22"/>
        <v>21653</v>
      </c>
    </row>
    <row r="85" spans="1:21" ht="15" customHeight="1" thickBot="1" x14ac:dyDescent="0.3">
      <c r="A85" s="114"/>
      <c r="B85" s="71" t="s">
        <v>47</v>
      </c>
      <c r="C85" s="7">
        <f t="shared" ref="C85:O85" si="23">SUM(C86:C89)</f>
        <v>186292</v>
      </c>
      <c r="D85" s="7">
        <f t="shared" si="23"/>
        <v>6066</v>
      </c>
      <c r="E85" s="9">
        <f t="shared" si="23"/>
        <v>11745</v>
      </c>
      <c r="F85" s="9">
        <f t="shared" si="23"/>
        <v>22440</v>
      </c>
      <c r="G85" s="80">
        <f t="shared" si="23"/>
        <v>13886</v>
      </c>
      <c r="H85" s="9">
        <f t="shared" si="23"/>
        <v>17841</v>
      </c>
      <c r="I85" s="9">
        <f t="shared" si="23"/>
        <v>21522</v>
      </c>
      <c r="J85" s="80">
        <f t="shared" si="23"/>
        <v>12436</v>
      </c>
      <c r="K85" s="80">
        <f t="shared" si="23"/>
        <v>12509</v>
      </c>
      <c r="L85" s="9">
        <f t="shared" si="23"/>
        <v>18936</v>
      </c>
      <c r="M85" s="9">
        <f t="shared" si="23"/>
        <v>17936</v>
      </c>
      <c r="N85" s="9">
        <f t="shared" si="23"/>
        <v>19787</v>
      </c>
      <c r="O85" s="10">
        <f t="shared" si="23"/>
        <v>11188</v>
      </c>
    </row>
    <row r="86" spans="1:21" ht="15" customHeight="1" x14ac:dyDescent="0.25">
      <c r="A86" s="114"/>
      <c r="B86" s="56" t="s">
        <v>19</v>
      </c>
      <c r="C86" s="18">
        <f>SUM(D86:F86,G86:I86,J86:L86,M86:O86)</f>
        <v>144942</v>
      </c>
      <c r="D86" s="72">
        <v>4182</v>
      </c>
      <c r="E86" s="20">
        <v>8101</v>
      </c>
      <c r="F86" s="21">
        <v>18397</v>
      </c>
      <c r="G86" s="20">
        <v>10548</v>
      </c>
      <c r="H86" s="20">
        <v>13160</v>
      </c>
      <c r="I86" s="148">
        <v>16627</v>
      </c>
      <c r="J86" s="20">
        <v>9851</v>
      </c>
      <c r="K86" s="20">
        <v>9668</v>
      </c>
      <c r="L86" s="20">
        <v>14834</v>
      </c>
      <c r="M86" s="23">
        <v>14733</v>
      </c>
      <c r="N86" s="20">
        <v>15934</v>
      </c>
      <c r="O86" s="25">
        <v>8907</v>
      </c>
    </row>
    <row r="87" spans="1:21" ht="14.25" customHeight="1" x14ac:dyDescent="0.25">
      <c r="A87" s="114"/>
      <c r="B87" s="75" t="s">
        <v>20</v>
      </c>
      <c r="C87" s="28">
        <f>SUM(D87:F87,G87:I87,J87:L87,M87:O87)</f>
        <v>9743</v>
      </c>
      <c r="D87" s="64">
        <v>834</v>
      </c>
      <c r="E87" s="32">
        <v>1507</v>
      </c>
      <c r="F87" s="31">
        <v>1287</v>
      </c>
      <c r="G87" s="32">
        <v>1020</v>
      </c>
      <c r="H87" s="32">
        <v>1505</v>
      </c>
      <c r="I87" s="150">
        <v>1533</v>
      </c>
      <c r="J87" s="32">
        <v>169</v>
      </c>
      <c r="K87" s="32">
        <v>588</v>
      </c>
      <c r="L87" s="32">
        <v>373</v>
      </c>
      <c r="M87" s="33">
        <v>245</v>
      </c>
      <c r="N87" s="32">
        <v>251</v>
      </c>
      <c r="O87" s="35">
        <v>431</v>
      </c>
    </row>
    <row r="88" spans="1:21" ht="15" customHeight="1" x14ac:dyDescent="0.25">
      <c r="A88" s="114"/>
      <c r="B88" s="75" t="s">
        <v>22</v>
      </c>
      <c r="C88" s="28">
        <f>SUM(D88:F88,G88:I88,J88:L88,M88:O88)</f>
        <v>21181</v>
      </c>
      <c r="D88" s="64">
        <v>650</v>
      </c>
      <c r="E88" s="32">
        <v>1425</v>
      </c>
      <c r="F88" s="31">
        <v>1811</v>
      </c>
      <c r="G88" s="32">
        <v>1601</v>
      </c>
      <c r="H88" s="32">
        <v>2215</v>
      </c>
      <c r="I88" s="150">
        <v>2315</v>
      </c>
      <c r="J88" s="32">
        <v>1524</v>
      </c>
      <c r="K88" s="32">
        <v>1522</v>
      </c>
      <c r="L88" s="32">
        <v>2643</v>
      </c>
      <c r="M88" s="33">
        <v>1927</v>
      </c>
      <c r="N88" s="32">
        <v>2399</v>
      </c>
      <c r="O88" s="35">
        <v>1149</v>
      </c>
    </row>
    <row r="89" spans="1:21" ht="15" customHeight="1" thickBot="1" x14ac:dyDescent="0.3">
      <c r="A89" s="114"/>
      <c r="B89" s="66" t="s">
        <v>23</v>
      </c>
      <c r="C89" s="92">
        <f>SUM(D89:F89,G89:I89,J89:L89,M89:O89)</f>
        <v>10426</v>
      </c>
      <c r="D89" s="93">
        <v>400</v>
      </c>
      <c r="E89" s="48">
        <v>712</v>
      </c>
      <c r="F89" s="94">
        <v>945</v>
      </c>
      <c r="G89" s="48">
        <v>717</v>
      </c>
      <c r="H89" s="48">
        <v>961</v>
      </c>
      <c r="I89" s="79">
        <v>1047</v>
      </c>
      <c r="J89" s="48">
        <v>892</v>
      </c>
      <c r="K89" s="48">
        <v>731</v>
      </c>
      <c r="L89" s="48">
        <v>1086</v>
      </c>
      <c r="M89" s="46">
        <v>1031</v>
      </c>
      <c r="N89" s="48">
        <v>1203</v>
      </c>
      <c r="O89" s="167">
        <v>701</v>
      </c>
    </row>
    <row r="90" spans="1:21" ht="15" customHeight="1" thickBot="1" x14ac:dyDescent="0.3">
      <c r="A90" s="114"/>
      <c r="B90" s="71" t="s">
        <v>48</v>
      </c>
      <c r="C90" s="11">
        <f t="shared" ref="C90:O90" si="24">SUM(C91:C94)</f>
        <v>94497</v>
      </c>
      <c r="D90" s="7">
        <f t="shared" si="24"/>
        <v>4583</v>
      </c>
      <c r="E90" s="9">
        <f t="shared" si="24"/>
        <v>9388</v>
      </c>
      <c r="F90" s="9">
        <f t="shared" si="24"/>
        <v>10711</v>
      </c>
      <c r="G90" s="80">
        <f t="shared" si="24"/>
        <v>6924</v>
      </c>
      <c r="H90" s="9">
        <f t="shared" si="24"/>
        <v>9060</v>
      </c>
      <c r="I90" s="9">
        <f t="shared" si="24"/>
        <v>5946</v>
      </c>
      <c r="J90" s="80">
        <f t="shared" si="24"/>
        <v>6975</v>
      </c>
      <c r="K90" s="80">
        <f t="shared" si="24"/>
        <v>6895</v>
      </c>
      <c r="L90" s="9">
        <f t="shared" si="24"/>
        <v>7315</v>
      </c>
      <c r="M90" s="9">
        <f t="shared" si="24"/>
        <v>8685</v>
      </c>
      <c r="N90" s="9">
        <f t="shared" si="24"/>
        <v>9562</v>
      </c>
      <c r="O90" s="10">
        <f t="shared" si="24"/>
        <v>8453</v>
      </c>
    </row>
    <row r="91" spans="1:21" ht="15" customHeight="1" x14ac:dyDescent="0.25">
      <c r="A91" s="114"/>
      <c r="B91" s="56" t="s">
        <v>19</v>
      </c>
      <c r="C91" s="18">
        <f>SUM(D91:F91,G91:I91,J91:L91,M91:O91)</f>
        <v>69564</v>
      </c>
      <c r="D91" s="168">
        <v>3417</v>
      </c>
      <c r="E91" s="73">
        <v>7430</v>
      </c>
      <c r="F91" s="148">
        <v>8049</v>
      </c>
      <c r="G91" s="20">
        <v>5267</v>
      </c>
      <c r="H91" s="20">
        <v>6849</v>
      </c>
      <c r="I91" s="21">
        <v>3634</v>
      </c>
      <c r="J91" s="20">
        <v>4908</v>
      </c>
      <c r="K91" s="169">
        <v>5317</v>
      </c>
      <c r="L91" s="73">
        <v>5514</v>
      </c>
      <c r="M91" s="23">
        <v>6468</v>
      </c>
      <c r="N91" s="20">
        <v>6859</v>
      </c>
      <c r="O91" s="96">
        <v>5852</v>
      </c>
    </row>
    <row r="92" spans="1:21" ht="14.25" customHeight="1" x14ac:dyDescent="0.25">
      <c r="A92" s="114"/>
      <c r="B92" s="75" t="s">
        <v>20</v>
      </c>
      <c r="C92" s="28">
        <f>SUM(D92:F92,G92:I92,J92:L92,M92:O92)</f>
        <v>3133</v>
      </c>
      <c r="D92" s="162">
        <v>191</v>
      </c>
      <c r="E92" s="77">
        <v>351</v>
      </c>
      <c r="F92" s="150">
        <v>272</v>
      </c>
      <c r="G92" s="32">
        <v>105</v>
      </c>
      <c r="H92" s="32">
        <v>179</v>
      </c>
      <c r="I92" s="31">
        <v>222</v>
      </c>
      <c r="J92" s="32">
        <v>290</v>
      </c>
      <c r="K92" s="32">
        <v>276</v>
      </c>
      <c r="L92" s="77">
        <v>319</v>
      </c>
      <c r="M92" s="33">
        <v>241</v>
      </c>
      <c r="N92" s="32">
        <v>267</v>
      </c>
      <c r="O92" s="97">
        <v>420</v>
      </c>
    </row>
    <row r="93" spans="1:21" ht="15" customHeight="1" x14ac:dyDescent="0.25">
      <c r="A93" s="114"/>
      <c r="B93" s="75" t="s">
        <v>22</v>
      </c>
      <c r="C93" s="28">
        <f>SUM(D93:F93,G93:I93,J93:L93,M93:O93)</f>
        <v>12089</v>
      </c>
      <c r="D93" s="162">
        <v>590</v>
      </c>
      <c r="E93" s="77">
        <v>1221</v>
      </c>
      <c r="F93" s="150">
        <v>1615</v>
      </c>
      <c r="G93" s="32">
        <v>791</v>
      </c>
      <c r="H93" s="32">
        <v>1142</v>
      </c>
      <c r="I93" s="31">
        <v>1133</v>
      </c>
      <c r="J93" s="32">
        <v>912</v>
      </c>
      <c r="K93" s="32">
        <v>553</v>
      </c>
      <c r="L93" s="77">
        <v>556</v>
      </c>
      <c r="M93" s="33">
        <v>960</v>
      </c>
      <c r="N93" s="32">
        <v>1239</v>
      </c>
      <c r="O93" s="97">
        <v>1377</v>
      </c>
    </row>
    <row r="94" spans="1:21" ht="15" customHeight="1" thickBot="1" x14ac:dyDescent="0.3">
      <c r="A94" s="114"/>
      <c r="B94" s="66" t="s">
        <v>23</v>
      </c>
      <c r="C94" s="92">
        <f>SUM(D94:F94,G94:I94,J94:L94,M94:O94)</f>
        <v>9711</v>
      </c>
      <c r="D94" s="165">
        <v>385</v>
      </c>
      <c r="E94" s="95">
        <v>386</v>
      </c>
      <c r="F94" s="79">
        <v>775</v>
      </c>
      <c r="G94" s="48">
        <v>761</v>
      </c>
      <c r="H94" s="48">
        <v>890</v>
      </c>
      <c r="I94" s="94">
        <v>957</v>
      </c>
      <c r="J94" s="48">
        <v>865</v>
      </c>
      <c r="K94" s="48">
        <v>749</v>
      </c>
      <c r="L94" s="95">
        <v>926</v>
      </c>
      <c r="M94" s="46">
        <v>1016</v>
      </c>
      <c r="N94" s="48">
        <v>1197</v>
      </c>
      <c r="O94" s="115">
        <v>804</v>
      </c>
    </row>
    <row r="95" spans="1:21" ht="15" customHeight="1" thickBot="1" x14ac:dyDescent="0.3">
      <c r="A95" s="114"/>
      <c r="B95" s="71" t="s">
        <v>49</v>
      </c>
      <c r="C95" s="9">
        <f t="shared" ref="C95:O95" si="25">SUM(C96:C99)</f>
        <v>20935</v>
      </c>
      <c r="D95" s="9">
        <f t="shared" si="25"/>
        <v>693</v>
      </c>
      <c r="E95" s="9">
        <f t="shared" si="25"/>
        <v>998</v>
      </c>
      <c r="F95" s="53">
        <f t="shared" si="25"/>
        <v>1548</v>
      </c>
      <c r="G95" s="80">
        <f t="shared" si="25"/>
        <v>1372</v>
      </c>
      <c r="H95" s="9">
        <f t="shared" si="25"/>
        <v>1595</v>
      </c>
      <c r="I95" s="9">
        <f t="shared" si="25"/>
        <v>2949</v>
      </c>
      <c r="J95" s="80">
        <f t="shared" si="25"/>
        <v>1845</v>
      </c>
      <c r="K95" s="80">
        <f t="shared" si="25"/>
        <v>1657</v>
      </c>
      <c r="L95" s="9">
        <f t="shared" si="25"/>
        <v>2041</v>
      </c>
      <c r="M95" s="9">
        <f t="shared" si="25"/>
        <v>2122</v>
      </c>
      <c r="N95" s="9">
        <f t="shared" si="25"/>
        <v>2103</v>
      </c>
      <c r="O95" s="10">
        <f t="shared" si="25"/>
        <v>2012</v>
      </c>
      <c r="R95" s="164"/>
    </row>
    <row r="96" spans="1:21" ht="15" customHeight="1" x14ac:dyDescent="0.25">
      <c r="A96" s="114"/>
      <c r="B96" s="56" t="s">
        <v>19</v>
      </c>
      <c r="C96" s="18">
        <f>SUM(D96:F96,G96:I96,J96:L96,M96:O96)</f>
        <v>3695</v>
      </c>
      <c r="D96" s="72">
        <v>168</v>
      </c>
      <c r="E96" s="73">
        <v>230</v>
      </c>
      <c r="F96" s="21">
        <v>301</v>
      </c>
      <c r="G96" s="20">
        <v>300</v>
      </c>
      <c r="H96" s="20">
        <v>350</v>
      </c>
      <c r="I96" s="20">
        <v>312</v>
      </c>
      <c r="J96" s="20">
        <v>262</v>
      </c>
      <c r="K96" s="20">
        <v>291</v>
      </c>
      <c r="L96" s="20">
        <v>420</v>
      </c>
      <c r="M96" s="23">
        <v>395</v>
      </c>
      <c r="N96" s="20">
        <v>370</v>
      </c>
      <c r="O96" s="96">
        <v>296</v>
      </c>
      <c r="U96" s="2"/>
    </row>
    <row r="97" spans="1:24" ht="15" customHeight="1" x14ac:dyDescent="0.25">
      <c r="A97" s="114"/>
      <c r="B97" s="75" t="s">
        <v>20</v>
      </c>
      <c r="C97" s="28">
        <f>SUM(D97:F97,G97:I97,J97:L97,M97:O97)</f>
        <v>1385</v>
      </c>
      <c r="D97" s="64">
        <v>48</v>
      </c>
      <c r="E97" s="77">
        <v>67</v>
      </c>
      <c r="F97" s="31">
        <v>117</v>
      </c>
      <c r="G97" s="32">
        <v>115</v>
      </c>
      <c r="H97" s="32">
        <v>115</v>
      </c>
      <c r="I97" s="31">
        <v>125</v>
      </c>
      <c r="J97" s="32">
        <v>120</v>
      </c>
      <c r="K97" s="32">
        <v>128</v>
      </c>
      <c r="L97" s="32">
        <v>144</v>
      </c>
      <c r="M97" s="33">
        <v>125</v>
      </c>
      <c r="N97" s="32">
        <v>138</v>
      </c>
      <c r="O97" s="97">
        <v>143</v>
      </c>
      <c r="U97" s="2"/>
    </row>
    <row r="98" spans="1:24" ht="15" customHeight="1" x14ac:dyDescent="0.25">
      <c r="A98" s="114"/>
      <c r="B98" s="75" t="s">
        <v>22</v>
      </c>
      <c r="C98" s="28">
        <f>SUM(D98:F98,G98:I98,J98:L98,M98:O98)</f>
        <v>7222</v>
      </c>
      <c r="D98" s="64">
        <v>219</v>
      </c>
      <c r="E98" s="77">
        <v>245</v>
      </c>
      <c r="F98" s="31">
        <v>444</v>
      </c>
      <c r="G98" s="32">
        <v>367</v>
      </c>
      <c r="H98" s="32">
        <v>417</v>
      </c>
      <c r="I98" s="31">
        <v>1816</v>
      </c>
      <c r="J98" s="32">
        <v>842</v>
      </c>
      <c r="K98" s="32">
        <v>605</v>
      </c>
      <c r="L98" s="32">
        <v>458</v>
      </c>
      <c r="M98" s="33">
        <v>485</v>
      </c>
      <c r="N98" s="32">
        <v>505</v>
      </c>
      <c r="O98" s="97">
        <v>819</v>
      </c>
      <c r="U98" s="2"/>
      <c r="V98" s="170"/>
      <c r="W98" s="170"/>
      <c r="X98" s="171"/>
    </row>
    <row r="99" spans="1:24" ht="15" customHeight="1" thickBot="1" x14ac:dyDescent="0.3">
      <c r="A99" s="114"/>
      <c r="B99" s="66" t="s">
        <v>23</v>
      </c>
      <c r="C99" s="92">
        <f>SUM(D99:F99,G99:I99,J99:L99,M99:O99)</f>
        <v>8633</v>
      </c>
      <c r="D99" s="93">
        <v>258</v>
      </c>
      <c r="E99" s="95">
        <v>456</v>
      </c>
      <c r="F99" s="94">
        <v>686</v>
      </c>
      <c r="G99" s="48">
        <v>590</v>
      </c>
      <c r="H99" s="48">
        <v>713</v>
      </c>
      <c r="I99" s="94">
        <v>696</v>
      </c>
      <c r="J99" s="48">
        <v>621</v>
      </c>
      <c r="K99" s="48">
        <v>633</v>
      </c>
      <c r="L99" s="48">
        <v>1019</v>
      </c>
      <c r="M99" s="46">
        <v>1117</v>
      </c>
      <c r="N99" s="48">
        <v>1090</v>
      </c>
      <c r="O99" s="115">
        <v>754</v>
      </c>
      <c r="U99" s="2"/>
    </row>
    <row r="100" spans="1:24" ht="5.0999999999999996" customHeight="1" thickBot="1" x14ac:dyDescent="0.3">
      <c r="A100" s="114"/>
      <c r="B100" s="127"/>
      <c r="C100" s="128"/>
      <c r="D100" s="2"/>
      <c r="E100" s="128">
        <v>1036</v>
      </c>
      <c r="F100" s="2"/>
      <c r="G100" s="129"/>
      <c r="H100" s="2"/>
      <c r="I100" s="2"/>
      <c r="J100" s="129"/>
      <c r="K100" s="2"/>
      <c r="L100" s="2"/>
      <c r="M100" s="128"/>
      <c r="N100" s="2"/>
      <c r="O100" s="130"/>
    </row>
    <row r="101" spans="1:24" ht="17.25" customHeight="1" thickBot="1" x14ac:dyDescent="0.3">
      <c r="A101" s="114"/>
      <c r="B101" s="6" t="s">
        <v>50</v>
      </c>
      <c r="C101" s="70">
        <f t="shared" ref="C101:O101" si="26">SUM(C102,C107,C112,C117)</f>
        <v>424735</v>
      </c>
      <c r="D101" s="8">
        <f t="shared" si="26"/>
        <v>18544</v>
      </c>
      <c r="E101" s="9">
        <f t="shared" si="26"/>
        <v>88122</v>
      </c>
      <c r="F101" s="9">
        <f t="shared" si="26"/>
        <v>34983</v>
      </c>
      <c r="G101" s="9">
        <f t="shared" si="26"/>
        <v>25416</v>
      </c>
      <c r="H101" s="9">
        <f t="shared" si="26"/>
        <v>32741</v>
      </c>
      <c r="I101" s="9">
        <f t="shared" si="26"/>
        <v>28293</v>
      </c>
      <c r="J101" s="9">
        <f t="shared" si="26"/>
        <v>26545</v>
      </c>
      <c r="K101" s="9">
        <f t="shared" si="26"/>
        <v>30286</v>
      </c>
      <c r="L101" s="9">
        <f t="shared" si="26"/>
        <v>33531</v>
      </c>
      <c r="M101" s="9">
        <f t="shared" si="26"/>
        <v>36003</v>
      </c>
      <c r="N101" s="9">
        <f t="shared" si="26"/>
        <v>34922</v>
      </c>
      <c r="O101" s="10">
        <f t="shared" si="26"/>
        <v>35349</v>
      </c>
    </row>
    <row r="102" spans="1:24" ht="15" customHeight="1" thickBot="1" x14ac:dyDescent="0.3">
      <c r="A102" s="114"/>
      <c r="B102" s="71" t="s">
        <v>51</v>
      </c>
      <c r="C102" s="50">
        <f t="shared" ref="C102:O102" si="27">SUM(C103:C106)</f>
        <v>35337</v>
      </c>
      <c r="D102" s="50">
        <f t="shared" si="27"/>
        <v>2043</v>
      </c>
      <c r="E102" s="53">
        <f t="shared" si="27"/>
        <v>2330</v>
      </c>
      <c r="F102" s="53">
        <f t="shared" si="27"/>
        <v>2876</v>
      </c>
      <c r="G102" s="53">
        <f t="shared" si="27"/>
        <v>3011</v>
      </c>
      <c r="H102" s="53">
        <f t="shared" si="27"/>
        <v>3184</v>
      </c>
      <c r="I102" s="53">
        <f t="shared" si="27"/>
        <v>3522</v>
      </c>
      <c r="J102" s="54">
        <f t="shared" si="27"/>
        <v>2694</v>
      </c>
      <c r="K102" s="54">
        <f t="shared" si="27"/>
        <v>2556</v>
      </c>
      <c r="L102" s="53">
        <f t="shared" si="27"/>
        <v>2984</v>
      </c>
      <c r="M102" s="53">
        <f t="shared" si="27"/>
        <v>3477</v>
      </c>
      <c r="N102" s="53">
        <f t="shared" si="27"/>
        <v>3388</v>
      </c>
      <c r="O102" s="55">
        <f t="shared" si="27"/>
        <v>3272</v>
      </c>
    </row>
    <row r="103" spans="1:24" ht="15" customHeight="1" x14ac:dyDescent="0.25">
      <c r="A103" s="114"/>
      <c r="B103" s="56" t="s">
        <v>19</v>
      </c>
      <c r="C103" s="18">
        <f>SUM(D103:F103,G103:I103,J103:L103,M103:O103)</f>
        <v>9289</v>
      </c>
      <c r="D103" s="172">
        <v>435</v>
      </c>
      <c r="E103" s="20">
        <v>625</v>
      </c>
      <c r="F103" s="21">
        <v>860</v>
      </c>
      <c r="G103" s="20">
        <v>793</v>
      </c>
      <c r="H103" s="20">
        <v>919</v>
      </c>
      <c r="I103" s="21">
        <v>1153</v>
      </c>
      <c r="J103" s="20">
        <v>651</v>
      </c>
      <c r="K103" s="20">
        <v>605</v>
      </c>
      <c r="L103" s="20">
        <v>808</v>
      </c>
      <c r="M103" s="23">
        <v>736</v>
      </c>
      <c r="N103" s="20">
        <v>920</v>
      </c>
      <c r="O103" s="25">
        <v>784</v>
      </c>
    </row>
    <row r="104" spans="1:24" ht="15" customHeight="1" x14ac:dyDescent="0.25">
      <c r="A104" s="114"/>
      <c r="B104" s="75" t="s">
        <v>20</v>
      </c>
      <c r="C104" s="28">
        <f>SUM(D104:F104,G104:I104,J104:L104,M104:O104)</f>
        <v>2046</v>
      </c>
      <c r="D104" s="173">
        <v>525</v>
      </c>
      <c r="E104" s="32">
        <v>187</v>
      </c>
      <c r="F104" s="31">
        <v>131</v>
      </c>
      <c r="G104" s="32">
        <v>134</v>
      </c>
      <c r="H104" s="32">
        <v>121</v>
      </c>
      <c r="I104" s="31">
        <v>113</v>
      </c>
      <c r="J104" s="32">
        <v>176</v>
      </c>
      <c r="K104" s="32">
        <v>97</v>
      </c>
      <c r="L104" s="32">
        <v>127</v>
      </c>
      <c r="M104" s="33">
        <v>140</v>
      </c>
      <c r="N104" s="32">
        <v>154</v>
      </c>
      <c r="O104" s="35">
        <v>141</v>
      </c>
      <c r="P104" s="164"/>
      <c r="S104" s="174"/>
      <c r="T104" s="175"/>
      <c r="U104" s="171"/>
    </row>
    <row r="105" spans="1:24" ht="15" customHeight="1" x14ac:dyDescent="0.25">
      <c r="A105" s="114"/>
      <c r="B105" s="75" t="s">
        <v>22</v>
      </c>
      <c r="C105" s="28">
        <f>SUM(D105:F105,G105:I105,J105:L105,M105:O105)</f>
        <v>10533</v>
      </c>
      <c r="D105" s="173">
        <v>688</v>
      </c>
      <c r="E105" s="32">
        <v>722</v>
      </c>
      <c r="F105" s="31">
        <v>870</v>
      </c>
      <c r="G105" s="32">
        <v>967</v>
      </c>
      <c r="H105" s="32">
        <v>1025</v>
      </c>
      <c r="I105" s="31">
        <v>783</v>
      </c>
      <c r="J105" s="32">
        <v>746</v>
      </c>
      <c r="K105" s="32">
        <v>773</v>
      </c>
      <c r="L105" s="32">
        <v>801</v>
      </c>
      <c r="M105" s="33">
        <v>1300</v>
      </c>
      <c r="N105" s="32">
        <v>742</v>
      </c>
      <c r="O105" s="35">
        <v>1116</v>
      </c>
    </row>
    <row r="106" spans="1:24" ht="15" customHeight="1" thickBot="1" x14ac:dyDescent="0.3">
      <c r="A106" s="114"/>
      <c r="B106" s="66" t="s">
        <v>23</v>
      </c>
      <c r="C106" s="92">
        <f>SUM(D106:F106,G106:I106,J106:L106,M106:O106)</f>
        <v>13469</v>
      </c>
      <c r="D106" s="176">
        <v>395</v>
      </c>
      <c r="E106" s="48">
        <v>796</v>
      </c>
      <c r="F106" s="94">
        <v>1015</v>
      </c>
      <c r="G106" s="48">
        <v>1117</v>
      </c>
      <c r="H106" s="48">
        <v>1119</v>
      </c>
      <c r="I106" s="94">
        <v>1473</v>
      </c>
      <c r="J106" s="48">
        <v>1121</v>
      </c>
      <c r="K106" s="48">
        <v>1081</v>
      </c>
      <c r="L106" s="48">
        <v>1248</v>
      </c>
      <c r="M106" s="46">
        <v>1301</v>
      </c>
      <c r="N106" s="48">
        <v>1572</v>
      </c>
      <c r="O106" s="167">
        <v>1231</v>
      </c>
    </row>
    <row r="107" spans="1:24" ht="15" customHeight="1" thickBot="1" x14ac:dyDescent="0.3">
      <c r="A107" s="114"/>
      <c r="B107" s="71" t="s">
        <v>52</v>
      </c>
      <c r="C107" s="9">
        <f t="shared" ref="C107:O107" si="28">SUM(C108:C111)</f>
        <v>326916</v>
      </c>
      <c r="D107" s="7">
        <f t="shared" si="28"/>
        <v>13169</v>
      </c>
      <c r="E107" s="9">
        <f t="shared" si="28"/>
        <v>82482</v>
      </c>
      <c r="F107" s="9">
        <f t="shared" si="28"/>
        <v>28031</v>
      </c>
      <c r="G107" s="9">
        <f t="shared" si="28"/>
        <v>18439</v>
      </c>
      <c r="H107" s="9">
        <f t="shared" si="28"/>
        <v>21858</v>
      </c>
      <c r="I107" s="9">
        <f t="shared" si="28"/>
        <v>19044</v>
      </c>
      <c r="J107" s="80">
        <f t="shared" si="28"/>
        <v>19364</v>
      </c>
      <c r="K107" s="80">
        <f t="shared" si="28"/>
        <v>22264</v>
      </c>
      <c r="L107" s="9">
        <f t="shared" si="28"/>
        <v>24972</v>
      </c>
      <c r="M107" s="9">
        <f t="shared" si="28"/>
        <v>25948</v>
      </c>
      <c r="N107" s="9">
        <f t="shared" si="28"/>
        <v>25936</v>
      </c>
      <c r="O107" s="10">
        <f t="shared" si="28"/>
        <v>25409</v>
      </c>
    </row>
    <row r="108" spans="1:24" ht="15" customHeight="1" x14ac:dyDescent="0.25">
      <c r="A108" s="114"/>
      <c r="B108" s="56" t="s">
        <v>19</v>
      </c>
      <c r="C108" s="18">
        <f>SUM(D108:F108,G108:I108,J108:L108,M108:O108)</f>
        <v>275329</v>
      </c>
      <c r="D108" s="72">
        <v>10651</v>
      </c>
      <c r="E108" s="20">
        <v>79087</v>
      </c>
      <c r="F108" s="21">
        <v>24643</v>
      </c>
      <c r="G108" s="20">
        <v>13514</v>
      </c>
      <c r="H108" s="20">
        <v>16893</v>
      </c>
      <c r="I108" s="21">
        <v>14659</v>
      </c>
      <c r="J108" s="20">
        <v>15226</v>
      </c>
      <c r="K108" s="20">
        <v>17437</v>
      </c>
      <c r="L108" s="20">
        <v>19739</v>
      </c>
      <c r="M108" s="23">
        <v>20945</v>
      </c>
      <c r="N108" s="20">
        <v>20514</v>
      </c>
      <c r="O108" s="25">
        <v>22021</v>
      </c>
    </row>
    <row r="109" spans="1:24" ht="13.5" customHeight="1" x14ac:dyDescent="0.25">
      <c r="A109" s="114"/>
      <c r="B109" s="75" t="s">
        <v>20</v>
      </c>
      <c r="C109" s="28">
        <f>SUM(D109:F109,G109:I109,J109:L109,M109:O109)</f>
        <v>3145</v>
      </c>
      <c r="D109" s="64">
        <v>495</v>
      </c>
      <c r="E109" s="32">
        <v>206</v>
      </c>
      <c r="F109" s="31">
        <v>234</v>
      </c>
      <c r="G109" s="31">
        <v>153</v>
      </c>
      <c r="H109" s="32">
        <v>298</v>
      </c>
      <c r="I109" s="31">
        <v>227</v>
      </c>
      <c r="J109" s="32">
        <v>288</v>
      </c>
      <c r="K109" s="32">
        <v>308</v>
      </c>
      <c r="L109" s="32">
        <v>239</v>
      </c>
      <c r="M109" s="33">
        <v>229</v>
      </c>
      <c r="N109" s="32">
        <v>274</v>
      </c>
      <c r="O109" s="35">
        <v>194</v>
      </c>
    </row>
    <row r="110" spans="1:24" ht="15" customHeight="1" x14ac:dyDescent="0.25">
      <c r="A110" s="114"/>
      <c r="B110" s="75" t="s">
        <v>22</v>
      </c>
      <c r="C110" s="28">
        <f>SUM(D110:F110,G110:I110,J110:L110,M110:O110)</f>
        <v>33287</v>
      </c>
      <c r="D110" s="64">
        <v>1407</v>
      </c>
      <c r="E110" s="32">
        <v>2126</v>
      </c>
      <c r="F110" s="31">
        <v>1849</v>
      </c>
      <c r="G110" s="32">
        <v>3391</v>
      </c>
      <c r="H110" s="32">
        <v>3510</v>
      </c>
      <c r="I110" s="31">
        <v>2104</v>
      </c>
      <c r="J110" s="32">
        <v>2887</v>
      </c>
      <c r="K110" s="32">
        <v>3387</v>
      </c>
      <c r="L110" s="32">
        <v>3447</v>
      </c>
      <c r="M110" s="33">
        <v>3479</v>
      </c>
      <c r="N110" s="32">
        <v>3675</v>
      </c>
      <c r="O110" s="35">
        <v>2025</v>
      </c>
    </row>
    <row r="111" spans="1:24" ht="15" customHeight="1" thickBot="1" x14ac:dyDescent="0.3">
      <c r="A111" s="114"/>
      <c r="B111" s="66" t="s">
        <v>23</v>
      </c>
      <c r="C111" s="92">
        <f>SUM(D111:F111,G111:I111,J111:L111,M111:O111)</f>
        <v>15155</v>
      </c>
      <c r="D111" s="93">
        <v>616</v>
      </c>
      <c r="E111" s="48">
        <v>1063</v>
      </c>
      <c r="F111" s="94">
        <v>1305</v>
      </c>
      <c r="G111" s="48">
        <v>1381</v>
      </c>
      <c r="H111" s="48">
        <v>1157</v>
      </c>
      <c r="I111" s="94">
        <v>2054</v>
      </c>
      <c r="J111" s="48">
        <v>963</v>
      </c>
      <c r="K111" s="48">
        <v>1132</v>
      </c>
      <c r="L111" s="48">
        <v>1547</v>
      </c>
      <c r="M111" s="46">
        <v>1295</v>
      </c>
      <c r="N111" s="48">
        <v>1473</v>
      </c>
      <c r="O111" s="167">
        <v>1169</v>
      </c>
    </row>
    <row r="112" spans="1:24" ht="16.5" thickBot="1" x14ac:dyDescent="0.3">
      <c r="A112" s="114"/>
      <c r="B112" s="71" t="s">
        <v>53</v>
      </c>
      <c r="C112" s="7">
        <f t="shared" ref="C112:O112" si="29">SUM(C113:C116)</f>
        <v>23213</v>
      </c>
      <c r="D112" s="7">
        <f t="shared" si="29"/>
        <v>1206</v>
      </c>
      <c r="E112" s="9">
        <f t="shared" si="29"/>
        <v>1358</v>
      </c>
      <c r="F112" s="9">
        <f t="shared" si="29"/>
        <v>1442</v>
      </c>
      <c r="G112" s="9">
        <f t="shared" si="29"/>
        <v>1649</v>
      </c>
      <c r="H112" s="9">
        <f t="shared" si="29"/>
        <v>1955</v>
      </c>
      <c r="I112" s="9">
        <f t="shared" si="29"/>
        <v>2028</v>
      </c>
      <c r="J112" s="80">
        <f t="shared" si="29"/>
        <v>1995</v>
      </c>
      <c r="K112" s="80">
        <f t="shared" si="29"/>
        <v>2616</v>
      </c>
      <c r="L112" s="9">
        <f t="shared" si="29"/>
        <v>2322</v>
      </c>
      <c r="M112" s="9">
        <f t="shared" si="29"/>
        <v>2818</v>
      </c>
      <c r="N112" s="9">
        <f t="shared" si="29"/>
        <v>1927</v>
      </c>
      <c r="O112" s="10">
        <f t="shared" si="29"/>
        <v>1897</v>
      </c>
    </row>
    <row r="113" spans="1:16" x14ac:dyDescent="0.25">
      <c r="A113" s="114"/>
      <c r="B113" s="56" t="s">
        <v>19</v>
      </c>
      <c r="C113" s="18">
        <f>SUM(D113:F113,G113:I113,J113:L113,M113:O113)</f>
        <v>3948</v>
      </c>
      <c r="D113" s="168">
        <v>218</v>
      </c>
      <c r="E113" s="73">
        <v>333</v>
      </c>
      <c r="F113" s="21">
        <v>354</v>
      </c>
      <c r="G113" s="73">
        <v>375</v>
      </c>
      <c r="H113" s="73">
        <v>383</v>
      </c>
      <c r="I113" s="73">
        <v>341</v>
      </c>
      <c r="J113" s="20">
        <v>319</v>
      </c>
      <c r="K113" s="73">
        <v>332</v>
      </c>
      <c r="L113" s="73">
        <v>402</v>
      </c>
      <c r="M113" s="23">
        <v>355</v>
      </c>
      <c r="N113" s="73">
        <v>279</v>
      </c>
      <c r="O113" s="96">
        <v>257</v>
      </c>
    </row>
    <row r="114" spans="1:16" x14ac:dyDescent="0.25">
      <c r="A114" s="114"/>
      <c r="B114" s="75" t="s">
        <v>20</v>
      </c>
      <c r="C114" s="28">
        <f>SUM(D114:F114,G114:I114,J114:L114,M114:O114)</f>
        <v>2883</v>
      </c>
      <c r="D114" s="162">
        <v>306</v>
      </c>
      <c r="E114" s="77">
        <v>130</v>
      </c>
      <c r="F114" s="31">
        <v>136</v>
      </c>
      <c r="G114" s="77">
        <v>139</v>
      </c>
      <c r="H114" s="77">
        <v>186</v>
      </c>
      <c r="I114" s="77">
        <v>225</v>
      </c>
      <c r="J114" s="32">
        <v>433</v>
      </c>
      <c r="K114" s="77">
        <v>254</v>
      </c>
      <c r="L114" s="77">
        <v>298</v>
      </c>
      <c r="M114" s="33">
        <v>223</v>
      </c>
      <c r="N114" s="77">
        <v>386</v>
      </c>
      <c r="O114" s="97">
        <v>167</v>
      </c>
    </row>
    <row r="115" spans="1:16" x14ac:dyDescent="0.25">
      <c r="A115" s="114"/>
      <c r="B115" s="75" t="s">
        <v>22</v>
      </c>
      <c r="C115" s="28">
        <f>SUM(D115:F115,G115:I115,J115:L115,M115:O115)</f>
        <v>6860</v>
      </c>
      <c r="D115" s="162">
        <v>359</v>
      </c>
      <c r="E115" s="77">
        <v>474</v>
      </c>
      <c r="F115" s="31">
        <v>473</v>
      </c>
      <c r="G115" s="77">
        <v>464</v>
      </c>
      <c r="H115" s="77">
        <v>589</v>
      </c>
      <c r="I115" s="77">
        <v>473</v>
      </c>
      <c r="J115" s="32">
        <v>396</v>
      </c>
      <c r="K115" s="77">
        <v>1116</v>
      </c>
      <c r="L115" s="77">
        <v>468</v>
      </c>
      <c r="M115" s="33">
        <v>1020</v>
      </c>
      <c r="N115" s="77">
        <v>384</v>
      </c>
      <c r="O115" s="97">
        <v>644</v>
      </c>
    </row>
    <row r="116" spans="1:16" ht="16.5" thickBot="1" x14ac:dyDescent="0.3">
      <c r="A116" s="114"/>
      <c r="B116" s="116" t="s">
        <v>23</v>
      </c>
      <c r="C116" s="177">
        <f>SUM(D116:F116,G116:I116,J116:L116,M116:O116)</f>
        <v>9522</v>
      </c>
      <c r="D116" s="178">
        <v>323</v>
      </c>
      <c r="E116" s="155">
        <v>421</v>
      </c>
      <c r="F116" s="154">
        <v>479</v>
      </c>
      <c r="G116" s="153">
        <v>671</v>
      </c>
      <c r="H116" s="155">
        <v>797</v>
      </c>
      <c r="I116" s="155">
        <v>989</v>
      </c>
      <c r="J116" s="153">
        <v>847</v>
      </c>
      <c r="K116" s="155">
        <v>914</v>
      </c>
      <c r="L116" s="155">
        <v>1154</v>
      </c>
      <c r="M116" s="88">
        <v>1220</v>
      </c>
      <c r="N116" s="155">
        <v>878</v>
      </c>
      <c r="O116" s="158">
        <v>829</v>
      </c>
      <c r="P116" s="164"/>
    </row>
    <row r="117" spans="1:16" ht="18.75" customHeight="1" thickBot="1" x14ac:dyDescent="0.3">
      <c r="A117" s="179"/>
      <c r="B117" s="71" t="s">
        <v>54</v>
      </c>
      <c r="C117" s="11">
        <f t="shared" ref="C117:O117" si="30">SUM(C118:C121)</f>
        <v>39269</v>
      </c>
      <c r="D117" s="7">
        <f t="shared" si="30"/>
        <v>2126</v>
      </c>
      <c r="E117" s="9">
        <f t="shared" si="30"/>
        <v>1952</v>
      </c>
      <c r="F117" s="9">
        <f t="shared" si="30"/>
        <v>2634</v>
      </c>
      <c r="G117" s="80">
        <f t="shared" si="30"/>
        <v>2317</v>
      </c>
      <c r="H117" s="9">
        <f t="shared" si="30"/>
        <v>5744</v>
      </c>
      <c r="I117" s="9">
        <f t="shared" si="30"/>
        <v>3699</v>
      </c>
      <c r="J117" s="80">
        <f t="shared" si="30"/>
        <v>2492</v>
      </c>
      <c r="K117" s="80">
        <f t="shared" si="30"/>
        <v>2850</v>
      </c>
      <c r="L117" s="9">
        <f t="shared" si="30"/>
        <v>3253</v>
      </c>
      <c r="M117" s="9">
        <f t="shared" si="30"/>
        <v>3760</v>
      </c>
      <c r="N117" s="9">
        <f t="shared" si="30"/>
        <v>3671</v>
      </c>
      <c r="O117" s="10">
        <f t="shared" si="30"/>
        <v>4771</v>
      </c>
    </row>
    <row r="118" spans="1:16" ht="19.5" customHeight="1" x14ac:dyDescent="0.25">
      <c r="A118" s="114"/>
      <c r="B118" s="104" t="s">
        <v>19</v>
      </c>
      <c r="C118" s="126">
        <f>SUM(D118:F118,G118:I118,J118:L118,M118:O118)</f>
        <v>6431</v>
      </c>
      <c r="D118" s="76">
        <v>309</v>
      </c>
      <c r="E118" s="30">
        <v>351</v>
      </c>
      <c r="F118" s="87">
        <v>510</v>
      </c>
      <c r="G118" s="30">
        <v>522</v>
      </c>
      <c r="H118" s="30">
        <v>613</v>
      </c>
      <c r="I118" s="87">
        <v>544</v>
      </c>
      <c r="J118" s="30">
        <v>502</v>
      </c>
      <c r="K118" s="30">
        <v>582</v>
      </c>
      <c r="L118" s="83">
        <v>652</v>
      </c>
      <c r="M118" s="84">
        <v>629</v>
      </c>
      <c r="N118" s="30">
        <v>708</v>
      </c>
      <c r="O118" s="85">
        <v>509</v>
      </c>
    </row>
    <row r="119" spans="1:16" ht="18" customHeight="1" x14ac:dyDescent="0.25">
      <c r="A119" s="114"/>
      <c r="B119" s="75" t="s">
        <v>20</v>
      </c>
      <c r="C119" s="28">
        <f>SUM(D119:F119,G119:I119,J119:L119,M119:O119)</f>
        <v>6563</v>
      </c>
      <c r="D119" s="64">
        <v>597</v>
      </c>
      <c r="E119" s="32">
        <v>302</v>
      </c>
      <c r="F119" s="31">
        <v>342</v>
      </c>
      <c r="G119" s="32">
        <v>299</v>
      </c>
      <c r="H119" s="32">
        <v>339</v>
      </c>
      <c r="I119" s="31">
        <v>344</v>
      </c>
      <c r="J119" s="32">
        <v>420</v>
      </c>
      <c r="K119" s="32">
        <v>335</v>
      </c>
      <c r="L119" s="77">
        <v>380</v>
      </c>
      <c r="M119" s="33">
        <v>226</v>
      </c>
      <c r="N119" s="32">
        <v>587</v>
      </c>
      <c r="O119" s="35">
        <v>2392</v>
      </c>
    </row>
    <row r="120" spans="1:16" ht="19.5" customHeight="1" x14ac:dyDescent="0.25">
      <c r="A120" s="114"/>
      <c r="B120" s="75" t="s">
        <v>22</v>
      </c>
      <c r="C120" s="28">
        <f>SUM(D120:F120,G120:I120,J120:L120,M120:O120)</f>
        <v>17154</v>
      </c>
      <c r="D120" s="64">
        <v>658</v>
      </c>
      <c r="E120" s="32">
        <v>841</v>
      </c>
      <c r="F120" s="31">
        <v>1245</v>
      </c>
      <c r="G120" s="32">
        <v>1027</v>
      </c>
      <c r="H120" s="32">
        <v>4167</v>
      </c>
      <c r="I120" s="31">
        <v>2376</v>
      </c>
      <c r="J120" s="32">
        <v>723</v>
      </c>
      <c r="K120" s="32">
        <v>876</v>
      </c>
      <c r="L120" s="77">
        <v>1030</v>
      </c>
      <c r="M120" s="33">
        <v>1973</v>
      </c>
      <c r="N120" s="32">
        <v>986</v>
      </c>
      <c r="O120" s="35">
        <v>1252</v>
      </c>
    </row>
    <row r="121" spans="1:16" ht="19.5" customHeight="1" thickBot="1" x14ac:dyDescent="0.3">
      <c r="A121" s="114"/>
      <c r="B121" s="66" t="s">
        <v>23</v>
      </c>
      <c r="C121" s="92">
        <f>SUM(D121:F121,G121:I121,J121:L121,M121:O121)</f>
        <v>9121</v>
      </c>
      <c r="D121" s="93">
        <v>562</v>
      </c>
      <c r="E121" s="48">
        <v>458</v>
      </c>
      <c r="F121" s="94">
        <v>537</v>
      </c>
      <c r="G121" s="48">
        <v>469</v>
      </c>
      <c r="H121" s="48">
        <v>625</v>
      </c>
      <c r="I121" s="94">
        <v>435</v>
      </c>
      <c r="J121" s="48">
        <v>847</v>
      </c>
      <c r="K121" s="48">
        <v>1057</v>
      </c>
      <c r="L121" s="95">
        <v>1191</v>
      </c>
      <c r="M121" s="46">
        <v>932</v>
      </c>
      <c r="N121" s="48">
        <v>1390</v>
      </c>
      <c r="O121" s="167">
        <v>618</v>
      </c>
    </row>
    <row r="122" spans="1:16" ht="24" customHeight="1" x14ac:dyDescent="0.25">
      <c r="B122" s="171" t="s">
        <v>55</v>
      </c>
    </row>
    <row r="123" spans="1:16" ht="15" customHeight="1" x14ac:dyDescent="0.25"/>
    <row r="124" spans="1:16" x14ac:dyDescent="0.25">
      <c r="B124" s="180"/>
    </row>
    <row r="125" spans="1:16" ht="18.75" customHeight="1" x14ac:dyDescent="0.25">
      <c r="B125" s="180"/>
    </row>
    <row r="126" spans="1:16" ht="18.75" customHeight="1" x14ac:dyDescent="0.25"/>
    <row r="127" spans="1:16" x14ac:dyDescent="0.25">
      <c r="B127" s="171"/>
      <c r="C127" s="181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3"/>
    </row>
    <row r="128" spans="1:16" x14ac:dyDescent="0.25">
      <c r="B128" s="171"/>
      <c r="C128" s="181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3"/>
    </row>
    <row r="129" spans="2:15" ht="33.75" customHeight="1" x14ac:dyDescent="0.25">
      <c r="B129" s="184"/>
      <c r="C129" s="181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3"/>
    </row>
    <row r="130" spans="2:15" ht="21" x14ac:dyDescent="0.35">
      <c r="B130" s="185" t="s">
        <v>56</v>
      </c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</row>
    <row r="131" spans="2:15" ht="42.75" customHeight="1" thickBot="1" x14ac:dyDescent="0.3">
      <c r="B131" s="187" t="s">
        <v>1</v>
      </c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</row>
    <row r="132" spans="2:15" ht="15.75" customHeight="1" thickBot="1" x14ac:dyDescent="0.3">
      <c r="B132" s="6" t="s">
        <v>4</v>
      </c>
      <c r="C132" s="11" t="s">
        <v>4</v>
      </c>
      <c r="D132" s="7" t="s">
        <v>5</v>
      </c>
      <c r="E132" s="9" t="s">
        <v>6</v>
      </c>
      <c r="F132" s="9" t="s">
        <v>7</v>
      </c>
      <c r="G132" s="80" t="s">
        <v>8</v>
      </c>
      <c r="H132" s="9" t="s">
        <v>9</v>
      </c>
      <c r="I132" s="9" t="s">
        <v>10</v>
      </c>
      <c r="J132" s="80" t="s">
        <v>11</v>
      </c>
      <c r="K132" s="80" t="s">
        <v>12</v>
      </c>
      <c r="L132" s="9" t="s">
        <v>13</v>
      </c>
      <c r="M132" s="9" t="s">
        <v>14</v>
      </c>
      <c r="N132" s="9" t="s">
        <v>15</v>
      </c>
      <c r="O132" s="10" t="s">
        <v>16</v>
      </c>
    </row>
    <row r="133" spans="2:15" ht="15.75" customHeight="1" thickBot="1" x14ac:dyDescent="0.3">
      <c r="B133" s="6" t="s">
        <v>57</v>
      </c>
      <c r="C133" s="11">
        <f t="shared" ref="C133:O133" ca="1" si="31">SUM(C134:C140)</f>
        <v>2063769</v>
      </c>
      <c r="D133" s="7">
        <f t="shared" ca="1" si="31"/>
        <v>126053</v>
      </c>
      <c r="E133" s="7">
        <f t="shared" ca="1" si="31"/>
        <v>213168</v>
      </c>
      <c r="F133" s="7">
        <f t="shared" ca="1" si="31"/>
        <v>194944</v>
      </c>
      <c r="G133" s="7">
        <f t="shared" ca="1" si="31"/>
        <v>156984</v>
      </c>
      <c r="H133" s="7">
        <f t="shared" ca="1" si="31"/>
        <v>177339</v>
      </c>
      <c r="I133" s="7">
        <f t="shared" ca="1" si="31"/>
        <v>167246</v>
      </c>
      <c r="J133" s="7">
        <f t="shared" ca="1" si="31"/>
        <v>154098</v>
      </c>
      <c r="K133" s="7">
        <f t="shared" ca="1" si="31"/>
        <v>152431</v>
      </c>
      <c r="L133" s="7">
        <f t="shared" ca="1" si="31"/>
        <v>176697</v>
      </c>
      <c r="M133" s="7">
        <f t="shared" ca="1" si="31"/>
        <v>179571</v>
      </c>
      <c r="N133" s="7">
        <f t="shared" ca="1" si="31"/>
        <v>170943</v>
      </c>
      <c r="O133" s="7">
        <f t="shared" ca="1" si="31"/>
        <v>194295</v>
      </c>
    </row>
    <row r="134" spans="2:15" ht="15.75" customHeight="1" x14ac:dyDescent="0.25">
      <c r="B134" s="104" t="s">
        <v>19</v>
      </c>
      <c r="C134" s="188">
        <f t="shared" ref="C134:C141" ca="1" si="32">SUM(D134:F134,G134:I134,J134:L134,M134:O134)</f>
        <v>1269141</v>
      </c>
      <c r="D134" s="189">
        <f ca="1">SUMIF($B149:D$180,$B$134,D149:D180)</f>
        <v>66010</v>
      </c>
      <c r="E134" s="190">
        <f ca="1">SUMIF($B149:E$180,$B$134,E149:E180)</f>
        <v>156394</v>
      </c>
      <c r="F134" s="190">
        <f ca="1">SUMIF($B149:F$180,$B$134,F149:F180)</f>
        <v>132287</v>
      </c>
      <c r="G134" s="190">
        <f ca="1">SUMIF($B149:G$180,$B$134,G149:G180)</f>
        <v>96263</v>
      </c>
      <c r="H134" s="190">
        <f ca="1">SUMIF($B149:H$180,$B$134,H149:H180)</f>
        <v>108352</v>
      </c>
      <c r="I134" s="190">
        <f ca="1">SUMIF($B149:I$180,$B$134,I149:I180)</f>
        <v>99579</v>
      </c>
      <c r="J134" s="190">
        <f ca="1">SUMIF($B149:J$180,$B$134,J149:J180)</f>
        <v>91728</v>
      </c>
      <c r="K134" s="190">
        <f ca="1">SUMIF($B149:K$180,$B$134,K149:K180)</f>
        <v>93441</v>
      </c>
      <c r="L134" s="190">
        <f ca="1">SUMIF($B149:L$180,$B$134,L149:L180)</f>
        <v>109359</v>
      </c>
      <c r="M134" s="190">
        <f ca="1">SUMIF($B149:M$180,$B$134,M149:M180)</f>
        <v>111496</v>
      </c>
      <c r="N134" s="190">
        <f ca="1">SUMIF($B149:N$180,$B$134,N149:N180)</f>
        <v>105247</v>
      </c>
      <c r="O134" s="191">
        <f ca="1">SUMIF($B149:O$180,$B$134,O149:O180)</f>
        <v>98985</v>
      </c>
    </row>
    <row r="135" spans="2:15" ht="15.75" customHeight="1" x14ac:dyDescent="0.25">
      <c r="B135" s="75" t="s">
        <v>20</v>
      </c>
      <c r="C135" s="192">
        <f t="shared" ca="1" si="32"/>
        <v>116648</v>
      </c>
      <c r="D135" s="193">
        <f ca="1">SUMIF($B149:D$180,$B$135,D149:D180)</f>
        <v>8294</v>
      </c>
      <c r="E135" s="194">
        <f ca="1">SUMIF($B149:E$180,$B$135,E149:E180)</f>
        <v>8223</v>
      </c>
      <c r="F135" s="194">
        <f ca="1">SUMIF($B149:F$180,$B$135,F149:F180)</f>
        <v>10171</v>
      </c>
      <c r="G135" s="194">
        <f ca="1">SUMIF($B149:G$180,$B$135,G149:G180)</f>
        <v>10009</v>
      </c>
      <c r="H135" s="194">
        <f ca="1">SUMIF($B149:H$180,$B$135,H149:H180)</f>
        <v>11199</v>
      </c>
      <c r="I135" s="194">
        <f ca="1">SUMIF($B149:I$180,$B$135,I149:I180)</f>
        <v>10675</v>
      </c>
      <c r="J135" s="194">
        <f ca="1">SUMIF($B149:J$180,$B$135,J149:J180)</f>
        <v>8577</v>
      </c>
      <c r="K135" s="194">
        <f ca="1">SUMIF($B149:K$180,$B$135,K149:K180)</f>
        <v>8797</v>
      </c>
      <c r="L135" s="194">
        <f ca="1">SUMIF($B149:L$180,$B$135,L149:L180)</f>
        <v>9768</v>
      </c>
      <c r="M135" s="194">
        <f ca="1">SUMIF($B149:M$180,$B$135,M149:M180)</f>
        <v>10731</v>
      </c>
      <c r="N135" s="194">
        <f ca="1">SUMIF($B149:N$180,$B$135,N149:N180)</f>
        <v>9739</v>
      </c>
      <c r="O135" s="195">
        <f ca="1">SUMIF($B149:O$180,$B$135,O149:O180)</f>
        <v>10465</v>
      </c>
    </row>
    <row r="136" spans="2:15" ht="15.75" customHeight="1" x14ac:dyDescent="0.25">
      <c r="B136" s="75" t="s">
        <v>21</v>
      </c>
      <c r="C136" s="192">
        <f t="shared" ca="1" si="32"/>
        <v>9246</v>
      </c>
      <c r="D136" s="193">
        <f ca="1">SUMIF($B149:D$180,$B$136,D149:D180)</f>
        <v>459</v>
      </c>
      <c r="E136" s="194">
        <f ca="1">SUMIF($B149:E$180,$B$136,E149:E180)</f>
        <v>752</v>
      </c>
      <c r="F136" s="194">
        <f ca="1">SUMIF($B149:F$180,$B$136,F149:F180)</f>
        <v>889</v>
      </c>
      <c r="G136" s="194">
        <f ca="1">SUMIF($B149:G$180,$B$136,G149:G180)</f>
        <v>669</v>
      </c>
      <c r="H136" s="194">
        <f ca="1">SUMIF($B149:H$180,$B$136,H149:H180)</f>
        <v>849</v>
      </c>
      <c r="I136" s="194">
        <f ca="1">SUMIF($B149:I$180,$B$136,I149:I180)</f>
        <v>1076</v>
      </c>
      <c r="J136" s="194">
        <f ca="1">SUMIF($B149:J$180,$B$136,J149:J180)</f>
        <v>1132</v>
      </c>
      <c r="K136" s="194">
        <f ca="1">SUMIF($B149:K$180,$B$136,K149:K180)</f>
        <v>789</v>
      </c>
      <c r="L136" s="194">
        <f ca="1">SUMIF($B149:L$180,$B$136,L149:L180)</f>
        <v>984</v>
      </c>
      <c r="M136" s="194">
        <f ca="1">SUMIF($B149:M$180,$B$136,M149:M180)</f>
        <v>717</v>
      </c>
      <c r="N136" s="194">
        <f ca="1">SUMIF($B149:N$180,$B$136,N149:N180)</f>
        <v>544</v>
      </c>
      <c r="O136" s="195">
        <f ca="1">SUMIF($B149:O$180,$B$136,O149:O180)</f>
        <v>386</v>
      </c>
    </row>
    <row r="137" spans="2:15" ht="15.75" customHeight="1" x14ac:dyDescent="0.25">
      <c r="B137" s="75" t="s">
        <v>22</v>
      </c>
      <c r="C137" s="192">
        <f t="shared" ca="1" si="32"/>
        <v>438742</v>
      </c>
      <c r="D137" s="193">
        <f ca="1">SUMIF($B149:D$180,$B$137,D149:D180)</f>
        <v>25353</v>
      </c>
      <c r="E137" s="194">
        <f ca="1">SUMIF($B149:E$180,$B$137,E149:E180)</f>
        <v>29546</v>
      </c>
      <c r="F137" s="194">
        <f ca="1">SUMIF($B149:F$180,$B$137,F149:F180)</f>
        <v>34498</v>
      </c>
      <c r="G137" s="194">
        <f ca="1">SUMIF($B149:G$180,$B$137,G149:G180)</f>
        <v>33599</v>
      </c>
      <c r="H137" s="194">
        <f ca="1">SUMIF($B149:H$180,$B$137,H149:H180)</f>
        <v>39680</v>
      </c>
      <c r="I137" s="194">
        <f ca="1">SUMIF($B149:I$180,$B$137,I149:I180)</f>
        <v>36538</v>
      </c>
      <c r="J137" s="194">
        <f ca="1">SUMIF($B149:J$180,$B$137,J149:J180)</f>
        <v>30811</v>
      </c>
      <c r="K137" s="194">
        <f ca="1">SUMIF($B149:K$180,$B$137,K149:K180)</f>
        <v>31732</v>
      </c>
      <c r="L137" s="194">
        <f ca="1">SUMIF($B149:L$180,$B$137,L149:L180)</f>
        <v>37444</v>
      </c>
      <c r="M137" s="194">
        <f ca="1">SUMIF($B149:M$180,$B$137,M149:M180)</f>
        <v>38118</v>
      </c>
      <c r="N137" s="194">
        <f ca="1">SUMIF($B149:N$180,$B$137,N149:N180)</f>
        <v>34563</v>
      </c>
      <c r="O137" s="195">
        <f ca="1">SUMIF($B149:O$180,$B$137,O149:O180)</f>
        <v>66860</v>
      </c>
    </row>
    <row r="138" spans="2:15" ht="15.75" customHeight="1" x14ac:dyDescent="0.25">
      <c r="B138" s="75" t="s">
        <v>23</v>
      </c>
      <c r="C138" s="192">
        <f t="shared" ca="1" si="32"/>
        <v>178221</v>
      </c>
      <c r="D138" s="193">
        <f ca="1">SUMIF($B149:D$180,$B$138,D149:D180)</f>
        <v>9402</v>
      </c>
      <c r="E138" s="194">
        <f ca="1">SUMIF($B149:E$180,$B$138,E149:E180)</f>
        <v>11681</v>
      </c>
      <c r="F138" s="194">
        <f ca="1">SUMIF($B149:F$180,$B$138,F149:F180)</f>
        <v>13829</v>
      </c>
      <c r="G138" s="194">
        <f ca="1">SUMIF($B149:G$180,$B$138,G149:G180)</f>
        <v>13659</v>
      </c>
      <c r="H138" s="194">
        <f ca="1">SUMIF($B149:H$180,$B$138,H149:H180)</f>
        <v>13638</v>
      </c>
      <c r="I138" s="194">
        <f ca="1">SUMIF($B149:I$180,$B$138,I149:I180)</f>
        <v>16122</v>
      </c>
      <c r="J138" s="194">
        <f ca="1">SUMIF($B149:J$180,$B$138,J149:J180)</f>
        <v>14588</v>
      </c>
      <c r="K138" s="194">
        <f ca="1">SUMIF($B149:K$180,$B$138,K149:K180)</f>
        <v>15242</v>
      </c>
      <c r="L138" s="194">
        <f ca="1">SUMIF($B149:L$180,$B$138,L149:L180)</f>
        <v>17786</v>
      </c>
      <c r="M138" s="194">
        <f ca="1">SUMIF($B149:M$180,$B$138,M149:M180)</f>
        <v>17800</v>
      </c>
      <c r="N138" s="194">
        <f ca="1">SUMIF($B149:N$180,$B$138,N149:N180)</f>
        <v>18703</v>
      </c>
      <c r="O138" s="195">
        <f ca="1">SUMIF($B149:O$180,$B$138,O149:O180)</f>
        <v>15771</v>
      </c>
    </row>
    <row r="139" spans="2:15" ht="15.75" customHeight="1" x14ac:dyDescent="0.25">
      <c r="B139" s="196" t="s">
        <v>58</v>
      </c>
      <c r="C139" s="192">
        <f t="shared" si="32"/>
        <v>51771</v>
      </c>
      <c r="D139" s="193">
        <f t="shared" ref="D139:O139" si="33">D13</f>
        <v>16535</v>
      </c>
      <c r="E139" s="194">
        <f t="shared" si="33"/>
        <v>6572</v>
      </c>
      <c r="F139" s="194">
        <f t="shared" si="33"/>
        <v>3270</v>
      </c>
      <c r="G139" s="194">
        <f t="shared" si="33"/>
        <v>2785</v>
      </c>
      <c r="H139" s="194">
        <f t="shared" si="33"/>
        <v>3621</v>
      </c>
      <c r="I139" s="194">
        <f t="shared" si="33"/>
        <v>3256</v>
      </c>
      <c r="J139" s="194">
        <f t="shared" si="33"/>
        <v>7262</v>
      </c>
      <c r="K139" s="194">
        <f t="shared" si="33"/>
        <v>2430</v>
      </c>
      <c r="L139" s="194">
        <f t="shared" si="33"/>
        <v>1356</v>
      </c>
      <c r="M139" s="194">
        <f t="shared" si="33"/>
        <v>709</v>
      </c>
      <c r="N139" s="194">
        <f t="shared" si="33"/>
        <v>2147</v>
      </c>
      <c r="O139" s="197">
        <f t="shared" si="33"/>
        <v>1828</v>
      </c>
    </row>
    <row r="140" spans="2:15" ht="15.75" customHeight="1" x14ac:dyDescent="0.25">
      <c r="B140" s="116" t="s">
        <v>25</v>
      </c>
      <c r="C140" s="192">
        <f t="shared" si="32"/>
        <v>0</v>
      </c>
      <c r="D140" s="193">
        <f t="shared" ref="D140:O140" si="34">D182</f>
        <v>0</v>
      </c>
      <c r="E140" s="194">
        <f t="shared" si="34"/>
        <v>0</v>
      </c>
      <c r="F140" s="194">
        <f t="shared" si="34"/>
        <v>0</v>
      </c>
      <c r="G140" s="194">
        <f t="shared" si="34"/>
        <v>0</v>
      </c>
      <c r="H140" s="194">
        <f t="shared" si="34"/>
        <v>0</v>
      </c>
      <c r="I140" s="194">
        <f t="shared" si="34"/>
        <v>0</v>
      </c>
      <c r="J140" s="194">
        <f t="shared" si="34"/>
        <v>0</v>
      </c>
      <c r="K140" s="194">
        <f t="shared" si="34"/>
        <v>0</v>
      </c>
      <c r="L140" s="194">
        <f t="shared" si="34"/>
        <v>0</v>
      </c>
      <c r="M140" s="194">
        <f t="shared" si="34"/>
        <v>0</v>
      </c>
      <c r="N140" s="194">
        <f t="shared" si="34"/>
        <v>0</v>
      </c>
      <c r="O140" s="197">
        <f t="shared" si="34"/>
        <v>0</v>
      </c>
    </row>
    <row r="141" spans="2:15" ht="15.75" customHeight="1" thickBot="1" x14ac:dyDescent="0.3">
      <c r="B141" s="198" t="s">
        <v>32</v>
      </c>
      <c r="C141" s="199">
        <f t="shared" ca="1" si="32"/>
        <v>20700</v>
      </c>
      <c r="D141" s="200">
        <f ca="1">SUMIF($B149:D$180,$B$141,D149:D180)</f>
        <v>782</v>
      </c>
      <c r="E141" s="201">
        <f ca="1">SUMIF($B149:E$180,$B$141,E149:E180)</f>
        <v>884</v>
      </c>
      <c r="F141" s="201">
        <f ca="1">SUMIF($B149:F$180,$B$141,F149:F180)</f>
        <v>923</v>
      </c>
      <c r="G141" s="201">
        <f ca="1">SUMIF($B149:G$180,$B$141,G149:G180)</f>
        <v>1003</v>
      </c>
      <c r="H141" s="201">
        <f ca="1">SUMIF($B149:H$180,$B$141,H149:H180)</f>
        <v>1023</v>
      </c>
      <c r="I141" s="201">
        <f ca="1">SUMIF($B149:I$180,$B$141,I149:I180)</f>
        <v>985</v>
      </c>
      <c r="J141" s="201">
        <f ca="1">SUMIF($B149:J$180,$B$141,J149:J180)</f>
        <v>959</v>
      </c>
      <c r="K141" s="201">
        <f ca="1">SUMIF($B149:K$180,$B$141,K149:K180)</f>
        <v>768</v>
      </c>
      <c r="L141" s="201">
        <f ca="1">SUMIF($B149:L$180,$B$141,L149:L180)</f>
        <v>1110</v>
      </c>
      <c r="M141" s="201">
        <f ca="1">SUMIF($B149:M$180,$B$141,M149:M180)</f>
        <v>941</v>
      </c>
      <c r="N141" s="201">
        <f ca="1">SUMIF($B149:N$180,$B$141,N149:N180)</f>
        <v>741</v>
      </c>
      <c r="O141" s="202">
        <f ca="1">SUMIF($B149:O$180,$B$141,O149:O180)</f>
        <v>10581</v>
      </c>
    </row>
    <row r="142" spans="2:15" ht="15.75" customHeight="1" thickBot="1" x14ac:dyDescent="0.3">
      <c r="B142" s="6" t="s">
        <v>33</v>
      </c>
      <c r="C142" s="70">
        <f t="shared" ref="C142:O142" ca="1" si="35">SUM(C143:C147)</f>
        <v>34560</v>
      </c>
      <c r="D142" s="8">
        <f t="shared" ca="1" si="35"/>
        <v>1739</v>
      </c>
      <c r="E142" s="9">
        <f t="shared" ca="1" si="35"/>
        <v>2662</v>
      </c>
      <c r="F142" s="9">
        <f t="shared" ca="1" si="35"/>
        <v>3508</v>
      </c>
      <c r="G142" s="9">
        <f t="shared" ca="1" si="35"/>
        <v>2694</v>
      </c>
      <c r="H142" s="9">
        <f t="shared" ca="1" si="35"/>
        <v>3514</v>
      </c>
      <c r="I142" s="9">
        <f t="shared" ca="1" si="35"/>
        <v>3026</v>
      </c>
      <c r="J142" s="9">
        <f t="shared" ca="1" si="35"/>
        <v>2555</v>
      </c>
      <c r="K142" s="9">
        <f t="shared" ca="1" si="35"/>
        <v>2603</v>
      </c>
      <c r="L142" s="9">
        <f t="shared" ca="1" si="35"/>
        <v>3387</v>
      </c>
      <c r="M142" s="9">
        <f t="shared" ca="1" si="35"/>
        <v>3370</v>
      </c>
      <c r="N142" s="9">
        <f t="shared" ca="1" si="35"/>
        <v>3217</v>
      </c>
      <c r="O142" s="10">
        <f t="shared" ca="1" si="35"/>
        <v>2285</v>
      </c>
    </row>
    <row r="143" spans="2:15" ht="15.75" customHeight="1" x14ac:dyDescent="0.25">
      <c r="B143" s="203" t="s">
        <v>29</v>
      </c>
      <c r="C143" s="204">
        <f ca="1">SUM(D143:F143,G143:I143,J143:L143,M143:O143)</f>
        <v>26550</v>
      </c>
      <c r="D143" s="205">
        <f ca="1">SUMIF($B15:D$64,$B$143,D15:D64)</f>
        <v>1261</v>
      </c>
      <c r="E143" s="206">
        <f ca="1">SUMIF($B15:E$64,$B$143,E15:E64)</f>
        <v>2172</v>
      </c>
      <c r="F143" s="206">
        <f ca="1">SUMIF($B15:F$64,$B$143,F15:F64)</f>
        <v>2881</v>
      </c>
      <c r="G143" s="206">
        <f ca="1">SUMIF($B15:G$64,$B$143,G15:G64)</f>
        <v>2480</v>
      </c>
      <c r="H143" s="206">
        <f ca="1">SUMIF($B15:H$64,$B$143,H15:H64)</f>
        <v>2782</v>
      </c>
      <c r="I143" s="206">
        <f ca="1">SUMIF($B15:I$64,$B$143,I15:I64)</f>
        <v>2381</v>
      </c>
      <c r="J143" s="206">
        <f ca="1">SUMIF($B15:J$64,$B$143,J15:J64)</f>
        <v>1945</v>
      </c>
      <c r="K143" s="206">
        <f ca="1">SUMIF($B15:K$64,$B$143,K15:K64)</f>
        <v>1855</v>
      </c>
      <c r="L143" s="206">
        <f ca="1">SUMIF($B15:L$64,$B$143,L15:L64)</f>
        <v>2551</v>
      </c>
      <c r="M143" s="206">
        <f ca="1">SUMIF($B15:M$64,$B$143,M15:M64)</f>
        <v>2502</v>
      </c>
      <c r="N143" s="206">
        <f ca="1">SUMIF($B15:N$64,$B$143,N15:N64)</f>
        <v>2336</v>
      </c>
      <c r="O143" s="207">
        <f ca="1">SUMIF($B15:O$64,$B$143,O15:O64)</f>
        <v>1404</v>
      </c>
    </row>
    <row r="144" spans="2:15" ht="15.75" customHeight="1" x14ac:dyDescent="0.25">
      <c r="B144" s="203" t="s">
        <v>34</v>
      </c>
      <c r="C144" s="204">
        <f ca="1">SUM(D144:F144,G144:I144,J144:L144,M144:O144)</f>
        <v>8010</v>
      </c>
      <c r="D144" s="208">
        <f ca="1">SUMIF($B20:D$53,$B$144,D20:D53)</f>
        <v>478</v>
      </c>
      <c r="E144" s="209">
        <f ca="1">SUMIF($B20:E$53,$B$144,E20:E53)</f>
        <v>490</v>
      </c>
      <c r="F144" s="209">
        <f ca="1">SUMIF($B20:F$53,$B$144,F20:F53)</f>
        <v>627</v>
      </c>
      <c r="G144" s="209">
        <f ca="1">SUMIF($B20:G$53,$B$144,G20:G53)</f>
        <v>214</v>
      </c>
      <c r="H144" s="209">
        <f ca="1">SUMIF($B20:H$53,$B$144,H20:H53)</f>
        <v>732</v>
      </c>
      <c r="I144" s="209">
        <f ca="1">SUMIF($B20:I$53,$B$144,I20:I53)</f>
        <v>645</v>
      </c>
      <c r="J144" s="209">
        <f ca="1">SUMIF($B20:J$53,$B$144,J20:J53)</f>
        <v>610</v>
      </c>
      <c r="K144" s="209">
        <f ca="1">SUMIF($B20:K$53,$B$144,K20:K53)</f>
        <v>748</v>
      </c>
      <c r="L144" s="209">
        <f ca="1">SUMIF($B20:L$53,$B$144,L20:L53)</f>
        <v>836</v>
      </c>
      <c r="M144" s="209">
        <f ca="1">SUMIF($B20:M$53,$B$144,M20:M53)</f>
        <v>868</v>
      </c>
      <c r="N144" s="209">
        <f ca="1">SUMIF($B20:N$53,$B$144,N20:N53)</f>
        <v>881</v>
      </c>
      <c r="O144" s="210">
        <f ca="1">SUMIF($B20:O$53,$B$144,O20:O53)</f>
        <v>881</v>
      </c>
    </row>
    <row r="145" spans="1:15" ht="15.75" customHeight="1" x14ac:dyDescent="0.25">
      <c r="B145" s="86" t="s">
        <v>35</v>
      </c>
      <c r="C145" s="211">
        <f ca="1">SUM(D145:F145,G145:I145,J145:L145,M145:O145)</f>
        <v>0</v>
      </c>
      <c r="D145" s="212">
        <f ca="1">SUMIF($B20:D$53,$B$145,D20:D53)</f>
        <v>0</v>
      </c>
      <c r="E145" s="213">
        <f ca="1">SUMIF($B20:E$53,$B$145,E20:E53)</f>
        <v>0</v>
      </c>
      <c r="F145" s="213">
        <f ca="1">SUMIF($B20:F$53,$B$145,F20:F53)</f>
        <v>0</v>
      </c>
      <c r="G145" s="213">
        <f ca="1">SUMIF($B20:G$53,$B$145,G20:G53)</f>
        <v>0</v>
      </c>
      <c r="H145" s="213">
        <f ca="1">SUMIF($B20:H$53,$B$145,H20:H53)</f>
        <v>0</v>
      </c>
      <c r="I145" s="213">
        <f ca="1">SUMIF($B20:I$53,$B$145,I20:I53)</f>
        <v>0</v>
      </c>
      <c r="J145" s="213">
        <f ca="1">SUMIF($B20:J$53,$B$145,J20:J53)</f>
        <v>0</v>
      </c>
      <c r="K145" s="213">
        <f ca="1">SUMIF($B20:K$53,$B$145,K20:K53)</f>
        <v>0</v>
      </c>
      <c r="L145" s="213">
        <f ca="1">SUMIF($B20:L$53,$B$145,L20:L53)</f>
        <v>0</v>
      </c>
      <c r="M145" s="213">
        <f ca="1">SUMIF($B20:M$53,$B$145,M20:M53)</f>
        <v>0</v>
      </c>
      <c r="N145" s="213">
        <f ca="1">SUMIF($B20:N$53,$B$145,N20:N53)</f>
        <v>0</v>
      </c>
      <c r="O145" s="214">
        <f ca="1">SUMIF($B20:O$53,$B$145,O20:O53)</f>
        <v>0</v>
      </c>
    </row>
    <row r="146" spans="1:15" ht="15.75" customHeight="1" x14ac:dyDescent="0.25">
      <c r="B146" s="86" t="s">
        <v>36</v>
      </c>
      <c r="C146" s="215">
        <f ca="1">SUM(D146:F146,G146:I146,J146:L146,M146:O146)</f>
        <v>0</v>
      </c>
      <c r="D146" s="212">
        <f ca="1">SUMIF($B20:D$53,$B$146,D20:D53)</f>
        <v>0</v>
      </c>
      <c r="E146" s="213">
        <f ca="1">SUMIF($B20:E$53,$B$146,E20:E53)</f>
        <v>0</v>
      </c>
      <c r="F146" s="213">
        <f ca="1">SUMIF($B20:F$53,$B$146,F20:F53)</f>
        <v>0</v>
      </c>
      <c r="G146" s="213">
        <f ca="1">SUMIF($B20:G$53,$B$146,G20:G53)</f>
        <v>0</v>
      </c>
      <c r="H146" s="213">
        <f ca="1">SUMIF($B20:H$53,$B$146,H20:H53)</f>
        <v>0</v>
      </c>
      <c r="I146" s="213">
        <f ca="1">SUMIF($B20:I$53,$B$146,I20:I53)</f>
        <v>0</v>
      </c>
      <c r="J146" s="213">
        <f ca="1">SUMIF($B20:J$53,$B$146,J20:J53)</f>
        <v>0</v>
      </c>
      <c r="K146" s="213">
        <f ca="1">SUMIF($B20:K$53,$B$146,K20:K53)</f>
        <v>0</v>
      </c>
      <c r="L146" s="213">
        <f ca="1">SUMIF($B20:L$53,$B$146,L20:L53)</f>
        <v>0</v>
      </c>
      <c r="M146" s="213">
        <f ca="1">SUMIF($B20:M$53,$B$146,M20:M53)</f>
        <v>0</v>
      </c>
      <c r="N146" s="213">
        <f ca="1">SUMIF($B20:N$53,$B$146,N20:N53)</f>
        <v>0</v>
      </c>
      <c r="O146" s="214">
        <f ca="1">SUMIF($B20:O$53,$B$146,O20:O53)</f>
        <v>0</v>
      </c>
    </row>
    <row r="147" spans="1:15" ht="15.75" customHeight="1" thickBot="1" x14ac:dyDescent="0.3">
      <c r="B147" s="91" t="s">
        <v>37</v>
      </c>
      <c r="C147" s="216">
        <f ca="1">SUM(D147:F147,G147:I147,J147:L147,M147:O147)</f>
        <v>0</v>
      </c>
      <c r="D147" s="217">
        <f ca="1">SUMIF($B20:D$53,$B$147,D20:D53)</f>
        <v>0</v>
      </c>
      <c r="E147" s="218">
        <f ca="1">SUMIF($B20:E$53,$B$147,E20:E53)</f>
        <v>0</v>
      </c>
      <c r="F147" s="218">
        <f ca="1">SUMIF($B20:F$53,$B$147,F20:F53)</f>
        <v>0</v>
      </c>
      <c r="G147" s="218">
        <f ca="1">SUMIF($B20:G$53,$B$147,G20:G53)</f>
        <v>0</v>
      </c>
      <c r="H147" s="218">
        <f ca="1">SUMIF($B20:H$53,$B$147,H20:H53)</f>
        <v>0</v>
      </c>
      <c r="I147" s="218">
        <f ca="1">SUMIF($B20:I$53,$B$147,I20:I53)</f>
        <v>0</v>
      </c>
      <c r="J147" s="218">
        <f ca="1">SUMIF($B20:J$53,$B$147,J20:J53)</f>
        <v>0</v>
      </c>
      <c r="K147" s="218">
        <f ca="1">SUMIF($B20:K$53,$B$147,K20:K53)</f>
        <v>0</v>
      </c>
      <c r="L147" s="218">
        <f ca="1">SUMIF($B20:L$53,$B$147,L20:L53)</f>
        <v>0</v>
      </c>
      <c r="M147" s="218">
        <f ca="1">SUMIF($B20:M$53,$B$147,M20:M53)</f>
        <v>0</v>
      </c>
      <c r="N147" s="218">
        <f ca="1">SUMIF($B20:N$53,$B$147,N20:N53)</f>
        <v>0</v>
      </c>
      <c r="O147" s="219">
        <f ca="1">SUMIF($B20:O$53,$B$147,O20:O53)</f>
        <v>0</v>
      </c>
    </row>
    <row r="148" spans="1:15" ht="15.75" customHeight="1" thickBot="1" x14ac:dyDescent="0.3">
      <c r="B148" s="12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customHeight="1" thickBot="1" x14ac:dyDescent="0.3">
      <c r="A149" s="220"/>
      <c r="B149" s="6" t="s">
        <v>59</v>
      </c>
      <c r="C149" s="11" t="s">
        <v>4</v>
      </c>
      <c r="D149" s="7" t="s">
        <v>5</v>
      </c>
      <c r="E149" s="9" t="s">
        <v>6</v>
      </c>
      <c r="F149" s="9" t="s">
        <v>7</v>
      </c>
      <c r="G149" s="80" t="s">
        <v>8</v>
      </c>
      <c r="H149" s="9" t="s">
        <v>9</v>
      </c>
      <c r="I149" s="9" t="s">
        <v>10</v>
      </c>
      <c r="J149" s="80" t="s">
        <v>11</v>
      </c>
      <c r="K149" s="80" t="s">
        <v>12</v>
      </c>
      <c r="L149" s="9" t="s">
        <v>13</v>
      </c>
      <c r="M149" s="9" t="s">
        <v>14</v>
      </c>
      <c r="N149" s="9" t="s">
        <v>15</v>
      </c>
      <c r="O149" s="10" t="s">
        <v>16</v>
      </c>
    </row>
    <row r="150" spans="1:15" ht="15.75" customHeight="1" thickBot="1" x14ac:dyDescent="0.3">
      <c r="A150" s="220"/>
      <c r="B150" s="6" t="s">
        <v>57</v>
      </c>
      <c r="C150" s="11">
        <f t="shared" ref="C150:O150" ca="1" si="36">SUM(C151:C155)</f>
        <v>904502</v>
      </c>
      <c r="D150" s="221">
        <f t="shared" ca="1" si="36"/>
        <v>60009</v>
      </c>
      <c r="E150" s="222">
        <f t="shared" ca="1" si="36"/>
        <v>62288</v>
      </c>
      <c r="F150" s="222">
        <f t="shared" ca="1" si="36"/>
        <v>76497</v>
      </c>
      <c r="G150" s="223">
        <f t="shared" ca="1" si="36"/>
        <v>75087</v>
      </c>
      <c r="H150" s="222">
        <f t="shared" ca="1" si="36"/>
        <v>80957</v>
      </c>
      <c r="I150" s="222">
        <f t="shared" ca="1" si="36"/>
        <v>76018</v>
      </c>
      <c r="J150" s="223">
        <f t="shared" ca="1" si="36"/>
        <v>69257</v>
      </c>
      <c r="K150" s="223">
        <f t="shared" ca="1" si="36"/>
        <v>65614</v>
      </c>
      <c r="L150" s="222">
        <f t="shared" ca="1" si="36"/>
        <v>80152</v>
      </c>
      <c r="M150" s="222">
        <f t="shared" ca="1" si="36"/>
        <v>80300</v>
      </c>
      <c r="N150" s="222">
        <f t="shared" ca="1" si="36"/>
        <v>71004</v>
      </c>
      <c r="O150" s="224">
        <f t="shared" ca="1" si="36"/>
        <v>107319</v>
      </c>
    </row>
    <row r="151" spans="1:15" ht="15.75" customHeight="1" x14ac:dyDescent="0.25">
      <c r="B151" s="104" t="s">
        <v>19</v>
      </c>
      <c r="C151" s="225">
        <f t="shared" ref="C151:C156" ca="1" si="37">SUM(D151:F151,G151:I151,J151:L151,M151:O151)</f>
        <v>510272</v>
      </c>
      <c r="D151" s="226">
        <f ca="1">SUMIF($B20:D$64,$B$151,D20:D64)</f>
        <v>34650</v>
      </c>
      <c r="E151" s="227">
        <f ca="1">SUMIF($B20:E$64,$B$151,E20:E64)</f>
        <v>35612</v>
      </c>
      <c r="F151" s="227">
        <f ca="1">SUMIF($B20:F$64,$B$151,F20:F64)</f>
        <v>45117</v>
      </c>
      <c r="G151" s="227">
        <f ca="1">SUMIF($B20:G$64,$B$151,G20:G64)</f>
        <v>43811</v>
      </c>
      <c r="H151" s="227">
        <f ca="1">SUMIF($B20:H$64,$B$151,H20:H64)</f>
        <v>48602</v>
      </c>
      <c r="I151" s="227">
        <f ca="1">SUMIF($B20:I$64,$B$151,I20:I64)</f>
        <v>45291</v>
      </c>
      <c r="J151" s="227">
        <f ca="1">SUMIF($B20:J$64,$B$151,J20:J64)</f>
        <v>41224</v>
      </c>
      <c r="K151" s="227">
        <f ca="1">SUMIF($B20:K$64,$B$151,K20:K64)</f>
        <v>38238</v>
      </c>
      <c r="L151" s="227">
        <f ca="1">SUMIF($B20:L$64,$B$151,L20:L64)</f>
        <v>47752</v>
      </c>
      <c r="M151" s="227">
        <f ca="1">SUMIF($B20:M$64,$B$151,M20:M64)</f>
        <v>46107</v>
      </c>
      <c r="N151" s="227">
        <f ca="1">SUMIF($B20:N$64,$B$151,N20:N64)</f>
        <v>41301</v>
      </c>
      <c r="O151" s="228">
        <f ca="1">SUMIF($B20:O$64,$B$151,O20:O64)</f>
        <v>42567</v>
      </c>
    </row>
    <row r="152" spans="1:15" ht="15.75" customHeight="1" x14ac:dyDescent="0.25">
      <c r="B152" s="75" t="s">
        <v>20</v>
      </c>
      <c r="C152" s="229">
        <f t="shared" ca="1" si="37"/>
        <v>69211</v>
      </c>
      <c r="D152" s="230">
        <f ca="1">SUMIF($B20:D$64,$B$152,D20:D64)</f>
        <v>4134</v>
      </c>
      <c r="E152" s="231">
        <f ca="1">SUMIF($B20:E$64,$B$152,E20:E64)</f>
        <v>4369</v>
      </c>
      <c r="F152" s="231">
        <f ca="1">SUMIF($B20:F$64,$B$152,F20:F64)</f>
        <v>6389</v>
      </c>
      <c r="G152" s="231">
        <f ca="1">SUMIF($B20:G$64,$B$152,G20:G64)</f>
        <v>6923</v>
      </c>
      <c r="H152" s="231">
        <f ca="1">SUMIF($B20:H$64,$B$152,H20:H64)</f>
        <v>7208</v>
      </c>
      <c r="I152" s="231">
        <f ca="1">SUMIF($B20:I$64,$B$152,I20:I64)</f>
        <v>6045</v>
      </c>
      <c r="J152" s="231">
        <f ca="1">SUMIF($B20:J$64,$B$152,J20:J64)</f>
        <v>5316</v>
      </c>
      <c r="K152" s="231">
        <f ca="1">SUMIF($B20:K$64,$B$152,K20:K64)</f>
        <v>5166</v>
      </c>
      <c r="L152" s="231">
        <f ca="1">SUMIF($B20:L$64,$B$152,L20:L64)</f>
        <v>5599</v>
      </c>
      <c r="M152" s="231">
        <f ca="1">SUMIF($B20:M$64,$B$152,M20:M64)</f>
        <v>7492</v>
      </c>
      <c r="N152" s="231">
        <f ca="1">SUMIF($B20:N$64,$B$152,N20:N64)</f>
        <v>5410</v>
      </c>
      <c r="O152" s="232">
        <f ca="1">SUMIF($B20:O$64,$B$152,O20:O64)</f>
        <v>5160</v>
      </c>
    </row>
    <row r="153" spans="1:15" ht="15.75" customHeight="1" x14ac:dyDescent="0.25">
      <c r="B153" s="75" t="s">
        <v>21</v>
      </c>
      <c r="C153" s="229">
        <f t="shared" ca="1" si="37"/>
        <v>320</v>
      </c>
      <c r="D153" s="230">
        <f ca="1">SUMIF($B20:D$64,$B$153,D20:D64)</f>
        <v>0</v>
      </c>
      <c r="E153" s="231">
        <f ca="1">SUMIF($B20:E$64,$B$153,E20:E64)</f>
        <v>2</v>
      </c>
      <c r="F153" s="231">
        <f ca="1">SUMIF($B20:F$64,$B$153,F20:F64)</f>
        <v>0</v>
      </c>
      <c r="G153" s="231">
        <f ca="1">SUMIF($B20:G$64,$B$153,G20:G64)</f>
        <v>0</v>
      </c>
      <c r="H153" s="231">
        <f ca="1">SUMIF($B20:H$64,$B$153,H20:H64)</f>
        <v>0</v>
      </c>
      <c r="I153" s="231">
        <f ca="1">SUMIF($B20:I$64,$B$153,I20:I64)</f>
        <v>0</v>
      </c>
      <c r="J153" s="231">
        <f ca="1">SUMIF($B20:J$64,$B$153,J20:J64)</f>
        <v>318</v>
      </c>
      <c r="K153" s="231">
        <f ca="1">SUMIF($B20:K$64,$B$153,K20:K64)</f>
        <v>0</v>
      </c>
      <c r="L153" s="231">
        <f ca="1">SUMIF($B20:L$64,$B$153,L20:L64)</f>
        <v>0</v>
      </c>
      <c r="M153" s="231">
        <f ca="1">SUMIF($B20:M$64,$B$153,M20:M64)</f>
        <v>0</v>
      </c>
      <c r="N153" s="231">
        <f ca="1">SUMIF($B20:N$64,$B$153,N20:N64)</f>
        <v>0</v>
      </c>
      <c r="O153" s="232">
        <f ca="1">SUMIF($B20:O$64,$B$153,O20:O64)</f>
        <v>0</v>
      </c>
    </row>
    <row r="154" spans="1:15" ht="15.75" customHeight="1" x14ac:dyDescent="0.25">
      <c r="B154" s="75" t="s">
        <v>22</v>
      </c>
      <c r="C154" s="229">
        <f t="shared" ca="1" si="37"/>
        <v>285983</v>
      </c>
      <c r="D154" s="230">
        <f ca="1">SUMIF($B20:D$64,$B$154,D20:D64)</f>
        <v>18489</v>
      </c>
      <c r="E154" s="231">
        <f ca="1">SUMIF($B20:E$64,$B$154,E20:E64)</f>
        <v>19220</v>
      </c>
      <c r="F154" s="231">
        <f ca="1">SUMIF($B20:F$64,$B$154,F20:F64)</f>
        <v>22035</v>
      </c>
      <c r="G154" s="231">
        <f ca="1">SUMIF($B20:G$64,$B$154,G20:G64)</f>
        <v>21237</v>
      </c>
      <c r="H154" s="231">
        <f ca="1">SUMIF($B20:H$64,$B$154,H20:H64)</f>
        <v>22946</v>
      </c>
      <c r="I154" s="231">
        <f ca="1">SUMIF($B20:I$64,$B$154,I20:I64)</f>
        <v>21606</v>
      </c>
      <c r="J154" s="231">
        <f ca="1">SUMIF($B20:J$64,$B$154,J20:J64)</f>
        <v>19370</v>
      </c>
      <c r="K154" s="231">
        <f ca="1">SUMIF($B20:K$64,$B$154,K20:K64)</f>
        <v>19012</v>
      </c>
      <c r="L154" s="231">
        <f ca="1">SUMIF($B20:L$64,$B$154,L20:L64)</f>
        <v>23159</v>
      </c>
      <c r="M154" s="231">
        <f ca="1">SUMIF($B20:M$64,$B$154,M20:M64)</f>
        <v>23277</v>
      </c>
      <c r="N154" s="231">
        <f ca="1">SUMIF($B20:N$64,$B$154,N20:N64)</f>
        <v>20654</v>
      </c>
      <c r="O154" s="232">
        <f ca="1">SUMIF($B20:O$64,$B$154,O20:O64)</f>
        <v>54978</v>
      </c>
    </row>
    <row r="155" spans="1:15" ht="15.75" customHeight="1" x14ac:dyDescent="0.25">
      <c r="B155" s="75" t="s">
        <v>23</v>
      </c>
      <c r="C155" s="229">
        <f t="shared" ca="1" si="37"/>
        <v>38716</v>
      </c>
      <c r="D155" s="230">
        <f ca="1">SUMIF($B20:D$64,$B$155,D20:D64)</f>
        <v>2736</v>
      </c>
      <c r="E155" s="231">
        <f ca="1">SUMIF($B20:E$64,$B$155,E20:E64)</f>
        <v>3085</v>
      </c>
      <c r="F155" s="231">
        <f ca="1">SUMIF($B20:F$64,$B$155,F20:F64)</f>
        <v>2956</v>
      </c>
      <c r="G155" s="231">
        <f ca="1">SUMIF($B20:G$64,$B$155,G20:G64)</f>
        <v>3116</v>
      </c>
      <c r="H155" s="231">
        <f ca="1">SUMIF($B20:H$64,$B$155,H20:H64)</f>
        <v>2201</v>
      </c>
      <c r="I155" s="231">
        <f ca="1">SUMIF($B20:I$64,$B$155,I20:I64)</f>
        <v>3076</v>
      </c>
      <c r="J155" s="231">
        <f ca="1">SUMIF($B20:J$64,$B$155,J20:J64)</f>
        <v>3029</v>
      </c>
      <c r="K155" s="231">
        <f ca="1">SUMIF($B20:K$64,$B$155,K20:K64)</f>
        <v>3198</v>
      </c>
      <c r="L155" s="231">
        <f ca="1">SUMIF($B20:L$64,$B$155,L20:L64)</f>
        <v>3642</v>
      </c>
      <c r="M155" s="231">
        <f ca="1">SUMIF($B20:M$64,$B$155,M20:M64)</f>
        <v>3424</v>
      </c>
      <c r="N155" s="231">
        <f ca="1">SUMIF($B20:N$64,$B$155,N20:N64)</f>
        <v>3639</v>
      </c>
      <c r="O155" s="232">
        <f ca="1">SUMIF($B20:O$64,$B$155,O20:O64)</f>
        <v>4614</v>
      </c>
    </row>
    <row r="156" spans="1:15" ht="15.75" customHeight="1" thickBot="1" x14ac:dyDescent="0.3">
      <c r="B156" s="116" t="s">
        <v>32</v>
      </c>
      <c r="C156" s="233">
        <f t="shared" ca="1" si="37"/>
        <v>20700</v>
      </c>
      <c r="D156" s="234">
        <f ca="1">SUMIF($B20:D$64,$B$156,D20:D64)</f>
        <v>782</v>
      </c>
      <c r="E156" s="235">
        <f ca="1">SUMIF($B20:E$64,$B$156,E20:E64)</f>
        <v>884</v>
      </c>
      <c r="F156" s="235">
        <f ca="1">SUMIF($B20:F$64,$B$156,F20:F64)</f>
        <v>923</v>
      </c>
      <c r="G156" s="235">
        <f ca="1">SUMIF($B20:G$64,$B$156,G20:G64)</f>
        <v>1003</v>
      </c>
      <c r="H156" s="235">
        <f ca="1">SUMIF($B20:H$64,$B$156,H20:H64)</f>
        <v>1023</v>
      </c>
      <c r="I156" s="235">
        <f ca="1">SUMIF($B20:I$64,$B$156,I20:I64)</f>
        <v>985</v>
      </c>
      <c r="J156" s="235">
        <f ca="1">SUMIF($B20:J$64,$B$156,J20:J64)</f>
        <v>959</v>
      </c>
      <c r="K156" s="235">
        <f ca="1">SUMIF($B20:K$64,$B$156,K20:K64)</f>
        <v>768</v>
      </c>
      <c r="L156" s="235">
        <f ca="1">SUMIF($B20:L$64,$B$156,L20:L64)</f>
        <v>1110</v>
      </c>
      <c r="M156" s="235">
        <f ca="1">SUMIF($B20:M$64,$B$156,M20:M64)</f>
        <v>941</v>
      </c>
      <c r="N156" s="235">
        <f ca="1">SUMIF($B20:N$64,$B$156,N20:N64)</f>
        <v>741</v>
      </c>
      <c r="O156" s="236">
        <f ca="1">SUMIF($B20:O$64,$B$156,O20:O64)</f>
        <v>10581</v>
      </c>
    </row>
    <row r="157" spans="1:15" ht="15.75" customHeight="1" thickBot="1" x14ac:dyDescent="0.3">
      <c r="A157" s="237"/>
      <c r="B157" s="6" t="s">
        <v>33</v>
      </c>
      <c r="C157" s="11">
        <f t="shared" ref="C157:O157" ca="1" si="38">SUM(C158:C162)</f>
        <v>9188</v>
      </c>
      <c r="D157" s="238">
        <f t="shared" ca="1" si="38"/>
        <v>522</v>
      </c>
      <c r="E157" s="239">
        <f t="shared" ca="1" si="38"/>
        <v>534</v>
      </c>
      <c r="F157" s="239">
        <f t="shared" ca="1" si="38"/>
        <v>687</v>
      </c>
      <c r="G157" s="240">
        <f t="shared" ca="1" si="38"/>
        <v>458</v>
      </c>
      <c r="H157" s="239">
        <f t="shared" ca="1" si="38"/>
        <v>837</v>
      </c>
      <c r="I157" s="239">
        <f t="shared" ca="1" si="38"/>
        <v>768</v>
      </c>
      <c r="J157" s="240">
        <f t="shared" ca="1" si="38"/>
        <v>670</v>
      </c>
      <c r="K157" s="240">
        <f t="shared" ca="1" si="38"/>
        <v>828</v>
      </c>
      <c r="L157" s="239">
        <f t="shared" ca="1" si="38"/>
        <v>942</v>
      </c>
      <c r="M157" s="239">
        <f t="shared" ca="1" si="38"/>
        <v>898</v>
      </c>
      <c r="N157" s="239">
        <f t="shared" ca="1" si="38"/>
        <v>1022</v>
      </c>
      <c r="O157" s="241">
        <f t="shared" ca="1" si="38"/>
        <v>1022</v>
      </c>
    </row>
    <row r="158" spans="1:15" ht="15.75" customHeight="1" x14ac:dyDescent="0.25">
      <c r="B158" s="86" t="s">
        <v>29</v>
      </c>
      <c r="C158" s="211">
        <f ca="1">SUM(D158:F158,G158:I158,J158:L158,M158:O158)</f>
        <v>1178</v>
      </c>
      <c r="D158" s="242">
        <f ca="1">SUMIF($B20:D$64,$B$158,D20:D64)</f>
        <v>44</v>
      </c>
      <c r="E158" s="243">
        <f ca="1">SUMIF($B20:E$64,$B$158,E20:E64)</f>
        <v>44</v>
      </c>
      <c r="F158" s="243">
        <f ca="1">SUMIF($B20:F$64,$B$158,F20:F64)</f>
        <v>60</v>
      </c>
      <c r="G158" s="243">
        <f ca="1">SUMIF($B20:G$64,$B$158,G20:G64)</f>
        <v>244</v>
      </c>
      <c r="H158" s="243">
        <f ca="1">SUMIF($B20:H$64,$B$158,H20:H64)</f>
        <v>105</v>
      </c>
      <c r="I158" s="243">
        <f ca="1">SUMIF($B20:I$64,$B$158,I20:I64)</f>
        <v>123</v>
      </c>
      <c r="J158" s="243">
        <f ca="1">SUMIF($B20:J$64,$B$158,J20:J64)</f>
        <v>60</v>
      </c>
      <c r="K158" s="243">
        <f ca="1">SUMIF($B20:K$64,$B$158,K20:K64)</f>
        <v>80</v>
      </c>
      <c r="L158" s="243">
        <f ca="1">SUMIF($B20:L$64,$B$158,L20:L64)</f>
        <v>106</v>
      </c>
      <c r="M158" s="243">
        <f ca="1">SUMIF($B20:M$64,$B$158,M20:M64)</f>
        <v>30</v>
      </c>
      <c r="N158" s="243">
        <f ca="1">SUMIF($B20:N$64,$B$158,N20:N64)</f>
        <v>141</v>
      </c>
      <c r="O158" s="244">
        <f ca="1">SUMIF($B20:O$64,$B$158,O20:O64)</f>
        <v>141</v>
      </c>
    </row>
    <row r="159" spans="1:15" ht="15.75" customHeight="1" x14ac:dyDescent="0.25">
      <c r="B159" s="86" t="s">
        <v>34</v>
      </c>
      <c r="C159" s="211">
        <f ca="1">SUM(D159:F159,G159:I159,J159:L159,M159:O159)</f>
        <v>8010</v>
      </c>
      <c r="D159" s="245">
        <f ca="1">SUMIF($B20:D$64,$B$159,D20:D64)</f>
        <v>478</v>
      </c>
      <c r="E159" s="213">
        <f ca="1">SUMIF($B20:E$64,$B$159,E20:E64)</f>
        <v>490</v>
      </c>
      <c r="F159" s="213">
        <f ca="1">SUMIF($B20:F$64,$B$159,F20:F64)</f>
        <v>627</v>
      </c>
      <c r="G159" s="213">
        <f ca="1">SUMIF($B20:G$64,$B$159,G20:G64)</f>
        <v>214</v>
      </c>
      <c r="H159" s="213">
        <f ca="1">SUMIF($B20:H$64,$B$159,H20:H64)</f>
        <v>732</v>
      </c>
      <c r="I159" s="213">
        <f ca="1">SUMIF($B20:I$64,$B$159,I20:I64)</f>
        <v>645</v>
      </c>
      <c r="J159" s="213">
        <f ca="1">SUMIF($B20:J$64,$B$159,J20:J64)</f>
        <v>610</v>
      </c>
      <c r="K159" s="213">
        <f ca="1">SUMIF($B20:K$64,$B$159,K20:K64)</f>
        <v>748</v>
      </c>
      <c r="L159" s="213">
        <f ca="1">SUMIF($B20:L$64,$B$159,L20:L64)</f>
        <v>836</v>
      </c>
      <c r="M159" s="213">
        <f ca="1">SUMIF($B20:M$64,$B$159,M20:M64)</f>
        <v>868</v>
      </c>
      <c r="N159" s="213">
        <f ca="1">SUMIF($B20:N$64,$B$159,N20:N64)</f>
        <v>881</v>
      </c>
      <c r="O159" s="214">
        <f ca="1">SUMIF($B20:O$64,$B$159,O20:O64)</f>
        <v>881</v>
      </c>
    </row>
    <row r="160" spans="1:15" ht="15.75" customHeight="1" x14ac:dyDescent="0.25">
      <c r="B160" s="86" t="s">
        <v>35</v>
      </c>
      <c r="C160" s="211">
        <f ca="1">SUM(D160:F160,G160:I160,J160:L160,M160:O160)</f>
        <v>0</v>
      </c>
      <c r="D160" s="212">
        <f ca="1">SUMIF($B20:D$64,$B$160,D20:D64)</f>
        <v>0</v>
      </c>
      <c r="E160" s="246">
        <f ca="1">SUMIF($B20:E$64,$B$160,E20:E64)</f>
        <v>0</v>
      </c>
      <c r="F160" s="246">
        <f ca="1">SUMIF($B20:F$64,$B$160,F20:F64)</f>
        <v>0</v>
      </c>
      <c r="G160" s="246">
        <f ca="1">SUMIF($B20:G$64,$B$160,G20:G64)</f>
        <v>0</v>
      </c>
      <c r="H160" s="246">
        <f ca="1">SUMIF($B20:H$64,$B$160,H20:H64)</f>
        <v>0</v>
      </c>
      <c r="I160" s="246">
        <f ca="1">SUMIF($B20:I$64,$B$160,I20:I64)</f>
        <v>0</v>
      </c>
      <c r="J160" s="246">
        <f ca="1">SUMIF($B20:J$64,$B$160,J20:J64)</f>
        <v>0</v>
      </c>
      <c r="K160" s="246">
        <f ca="1">SUMIF($B20:K$64,$B$160,K20:K64)</f>
        <v>0</v>
      </c>
      <c r="L160" s="246">
        <f ca="1">SUMIF($B20:L$64,$B$160,L20:L64)</f>
        <v>0</v>
      </c>
      <c r="M160" s="246">
        <f ca="1">SUMIF($B20:M$64,$B$160,M20:M64)</f>
        <v>0</v>
      </c>
      <c r="N160" s="246">
        <f ca="1">SUMIF($B20:N$64,$B$160,N20:N64)</f>
        <v>0</v>
      </c>
      <c r="O160" s="247">
        <f ca="1">SUMIF($B20:O$64,$B$160,O20:O64)</f>
        <v>0</v>
      </c>
    </row>
    <row r="161" spans="2:16" ht="15.75" customHeight="1" x14ac:dyDescent="0.25">
      <c r="B161" s="86" t="s">
        <v>36</v>
      </c>
      <c r="C161" s="215">
        <f ca="1">SUM(D161:F161,G161:I161,J161:L161,M161:O161)</f>
        <v>0</v>
      </c>
      <c r="D161" s="212">
        <f ca="1">SUMIF($B20:D$64,$B$161,D20:D64)</f>
        <v>0</v>
      </c>
      <c r="E161" s="246">
        <f ca="1">SUMIF($B20:E$64,$B$161,E20:E64)</f>
        <v>0</v>
      </c>
      <c r="F161" s="246">
        <f ca="1">SUMIF($B20:F$64,$B$161,F20:F64)</f>
        <v>0</v>
      </c>
      <c r="G161" s="246">
        <f ca="1">SUMIF($B20:G$64,$B$161,G20:G64)</f>
        <v>0</v>
      </c>
      <c r="H161" s="246">
        <f ca="1">SUMIF($B20:H$64,$B$161,H20:H64)</f>
        <v>0</v>
      </c>
      <c r="I161" s="246">
        <f ca="1">SUMIF($B20:I$64,$B$161,I20:I64)</f>
        <v>0</v>
      </c>
      <c r="J161" s="246">
        <f ca="1">SUMIF($B20:J$64,$B$161,J20:J64)</f>
        <v>0</v>
      </c>
      <c r="K161" s="246">
        <f ca="1">SUMIF($B20:K$64,$B$161,K20:K64)</f>
        <v>0</v>
      </c>
      <c r="L161" s="246">
        <f ca="1">SUMIF($B20:L$64,$B$161,L20:L64)</f>
        <v>0</v>
      </c>
      <c r="M161" s="246">
        <f ca="1">SUMIF($B20:M$64,$B$161,M20:M64)</f>
        <v>0</v>
      </c>
      <c r="N161" s="246">
        <f ca="1">SUMIF($B20:N$64,$B$161,N20:N64)</f>
        <v>0</v>
      </c>
      <c r="O161" s="247">
        <f ca="1">SUMIF($B20:O$64,$B$161,O20:O64)</f>
        <v>0</v>
      </c>
    </row>
    <row r="162" spans="2:16" ht="15.75" customHeight="1" thickBot="1" x14ac:dyDescent="0.3">
      <c r="B162" s="91" t="s">
        <v>37</v>
      </c>
      <c r="C162" s="216">
        <f ca="1">SUM(D162:F162,G162:I162,J162:L162,M162:O162)</f>
        <v>0</v>
      </c>
      <c r="D162" s="217">
        <f ca="1">SUMIF($B20:D$64,$B$162,D20:D64)</f>
        <v>0</v>
      </c>
      <c r="E162" s="218">
        <f ca="1">SUMIF($B20:E$64,$B$162,E20:E64)</f>
        <v>0</v>
      </c>
      <c r="F162" s="218">
        <f ca="1">SUMIF($B20:F$64,$B$162,F20:F64)</f>
        <v>0</v>
      </c>
      <c r="G162" s="218">
        <f ca="1">SUMIF($B20:G$64,$B$162,G20:G64)</f>
        <v>0</v>
      </c>
      <c r="H162" s="218">
        <f ca="1">SUMIF($B20:H$64,$B$162,H20:H64)</f>
        <v>0</v>
      </c>
      <c r="I162" s="218">
        <f ca="1">SUMIF($B20:I$64,$B$162,I20:I64)</f>
        <v>0</v>
      </c>
      <c r="J162" s="218">
        <f ca="1">SUMIF($B20:J$64,$B$162,J20:J64)</f>
        <v>0</v>
      </c>
      <c r="K162" s="218">
        <f ca="1">SUMIF($B20:K$64,$B$162,K20:K64)</f>
        <v>0</v>
      </c>
      <c r="L162" s="218">
        <f ca="1">SUMIF($B20:L$64,$B$162,L20:L64)</f>
        <v>0</v>
      </c>
      <c r="M162" s="218">
        <f ca="1">SUMIF($B20:M$64,$B$162,M20:M64)</f>
        <v>0</v>
      </c>
      <c r="N162" s="218">
        <f ca="1">SUMIF($B20:N$64,$B$162,N20:N64)</f>
        <v>0</v>
      </c>
      <c r="O162" s="219">
        <f ca="1">SUMIF($B20:O$64,$B$162,O20:O64)</f>
        <v>0</v>
      </c>
    </row>
    <row r="163" spans="2:16" ht="16.5" thickBot="1" x14ac:dyDescent="0.3">
      <c r="B163" s="127"/>
      <c r="C163" s="128"/>
      <c r="D163" s="2"/>
      <c r="E163" s="128"/>
      <c r="F163" s="2"/>
      <c r="G163" s="128"/>
      <c r="H163" s="2"/>
      <c r="I163" s="2"/>
      <c r="J163" s="2"/>
      <c r="K163" s="2"/>
      <c r="L163" s="2"/>
      <c r="M163" s="128"/>
      <c r="N163" s="2"/>
      <c r="O163" s="2"/>
    </row>
    <row r="164" spans="2:16" ht="16.5" thickBot="1" x14ac:dyDescent="0.3">
      <c r="B164" s="6" t="s">
        <v>60</v>
      </c>
      <c r="C164" s="11">
        <f t="shared" ref="C164:O164" ca="1" si="39">C167+C175</f>
        <v>1159267</v>
      </c>
      <c r="D164" s="7">
        <f t="shared" ca="1" si="39"/>
        <v>66044</v>
      </c>
      <c r="E164" s="9">
        <f t="shared" ca="1" si="39"/>
        <v>150880</v>
      </c>
      <c r="F164" s="9">
        <f t="shared" ca="1" si="39"/>
        <v>118447</v>
      </c>
      <c r="G164" s="80">
        <f t="shared" ca="1" si="39"/>
        <v>81897</v>
      </c>
      <c r="H164" s="9">
        <f t="shared" ca="1" si="39"/>
        <v>96382</v>
      </c>
      <c r="I164" s="9">
        <f t="shared" ca="1" si="39"/>
        <v>91228</v>
      </c>
      <c r="J164" s="80">
        <f t="shared" ca="1" si="39"/>
        <v>84841</v>
      </c>
      <c r="K164" s="80">
        <f t="shared" ca="1" si="39"/>
        <v>86817</v>
      </c>
      <c r="L164" s="9">
        <f t="shared" ca="1" si="39"/>
        <v>96545</v>
      </c>
      <c r="M164" s="9">
        <f t="shared" ca="1" si="39"/>
        <v>99271</v>
      </c>
      <c r="N164" s="9">
        <f t="shared" ca="1" si="39"/>
        <v>99939</v>
      </c>
      <c r="O164" s="10">
        <f t="shared" ca="1" si="39"/>
        <v>86976</v>
      </c>
      <c r="P164" s="248"/>
    </row>
    <row r="165" spans="2:16" ht="5.0999999999999996" customHeight="1" thickBot="1" x14ac:dyDescent="0.3">
      <c r="B165" s="127"/>
      <c r="C165" s="128"/>
      <c r="D165" s="2"/>
      <c r="E165" s="128"/>
      <c r="F165" s="2"/>
      <c r="G165" s="2"/>
      <c r="H165" s="2"/>
      <c r="I165" s="2"/>
      <c r="J165" s="2"/>
      <c r="K165" s="2"/>
      <c r="L165" s="2"/>
      <c r="M165" s="128"/>
      <c r="N165" s="2"/>
      <c r="O165" s="130"/>
    </row>
    <row r="166" spans="2:16" ht="15.75" customHeight="1" thickBot="1" x14ac:dyDescent="0.3">
      <c r="B166" s="6" t="s">
        <v>61</v>
      </c>
      <c r="C166" s="11" t="s">
        <v>4</v>
      </c>
      <c r="D166" s="7" t="s">
        <v>5</v>
      </c>
      <c r="E166" s="9" t="s">
        <v>6</v>
      </c>
      <c r="F166" s="9" t="s">
        <v>7</v>
      </c>
      <c r="G166" s="80" t="s">
        <v>8</v>
      </c>
      <c r="H166" s="9" t="s">
        <v>9</v>
      </c>
      <c r="I166" s="9" t="s">
        <v>10</v>
      </c>
      <c r="J166" s="80" t="s">
        <v>11</v>
      </c>
      <c r="K166" s="80" t="s">
        <v>12</v>
      </c>
      <c r="L166" s="9" t="s">
        <v>13</v>
      </c>
      <c r="M166" s="9" t="s">
        <v>14</v>
      </c>
      <c r="N166" s="9" t="s">
        <v>15</v>
      </c>
      <c r="O166" s="10" t="s">
        <v>16</v>
      </c>
    </row>
    <row r="167" spans="2:16" ht="15.75" customHeight="1" thickBot="1" x14ac:dyDescent="0.3">
      <c r="B167" s="6" t="s">
        <v>57</v>
      </c>
      <c r="C167" s="11">
        <f t="shared" ref="C167:O167" ca="1" si="40">SUM(C168:C172)</f>
        <v>1065930</v>
      </c>
      <c r="D167" s="7">
        <f t="shared" ca="1" si="40"/>
        <v>47277</v>
      </c>
      <c r="E167" s="9">
        <f t="shared" ca="1" si="40"/>
        <v>141686</v>
      </c>
      <c r="F167" s="9">
        <f t="shared" ca="1" si="40"/>
        <v>111940</v>
      </c>
      <c r="G167" s="80">
        <f t="shared" ca="1" si="40"/>
        <v>75756</v>
      </c>
      <c r="H167" s="9">
        <f t="shared" ca="1" si="40"/>
        <v>88803</v>
      </c>
      <c r="I167" s="9">
        <f t="shared" ca="1" si="40"/>
        <v>83722</v>
      </c>
      <c r="J167" s="80">
        <f t="shared" ca="1" si="40"/>
        <v>73736</v>
      </c>
      <c r="K167" s="80">
        <f t="shared" ca="1" si="40"/>
        <v>80625</v>
      </c>
      <c r="L167" s="9">
        <f t="shared" ca="1" si="40"/>
        <v>91058</v>
      </c>
      <c r="M167" s="9">
        <f t="shared" ca="1" si="40"/>
        <v>94436</v>
      </c>
      <c r="N167" s="9">
        <f t="shared" ca="1" si="40"/>
        <v>94370</v>
      </c>
      <c r="O167" s="10">
        <f t="shared" ca="1" si="40"/>
        <v>82521</v>
      </c>
    </row>
    <row r="168" spans="2:16" ht="15.75" customHeight="1" x14ac:dyDescent="0.25">
      <c r="B168" s="104" t="s">
        <v>19</v>
      </c>
      <c r="C168" s="126">
        <f ca="1">SUM(D168:F168,G168:I168,J168:L168,M168:O168)</f>
        <v>751567</v>
      </c>
      <c r="D168" s="249">
        <f ca="1">SUMIF($B67:D$121,$B$168,D67:D121)</f>
        <v>31360</v>
      </c>
      <c r="E168" s="250">
        <f ca="1">SUMIF($B67:E$121,$B$168,E67:E121)</f>
        <v>120782</v>
      </c>
      <c r="F168" s="250">
        <f ca="1">SUMIF($B67:F$121,$B$168,F67:F121)</f>
        <v>86925</v>
      </c>
      <c r="G168" s="250">
        <f ca="1">SUMIF($B67:G$121,$B$168,G67:G121)</f>
        <v>51960</v>
      </c>
      <c r="H168" s="250">
        <f ca="1">SUMIF($B67:H$121,$B$168,H67:H121)</f>
        <v>58986</v>
      </c>
      <c r="I168" s="250">
        <f ca="1">SUMIF($B67:I$121,$B$168,I67:I121)</f>
        <v>53675</v>
      </c>
      <c r="J168" s="250">
        <f ca="1">SUMIF($B67:J$121,$B$168,J67:J121)</f>
        <v>49611</v>
      </c>
      <c r="K168" s="250">
        <f ca="1">SUMIF($B67:K$121,$B$168,K67:K121)</f>
        <v>54494</v>
      </c>
      <c r="L168" s="250">
        <f ca="1">SUMIF($B67:L$121,$B$168,L67:L121)</f>
        <v>60705</v>
      </c>
      <c r="M168" s="250">
        <f ca="1">SUMIF($B67:M$121,$B$168,M67:M121)</f>
        <v>64132</v>
      </c>
      <c r="N168" s="250">
        <f ca="1">SUMIF($B67:N$121,$B$168,N67:N121)</f>
        <v>63110</v>
      </c>
      <c r="O168" s="251">
        <f ca="1">SUMIF($B67:O$121,$B$168,O67:O121)</f>
        <v>55827</v>
      </c>
    </row>
    <row r="169" spans="2:16" ht="15.75" customHeight="1" x14ac:dyDescent="0.25">
      <c r="B169" s="75" t="s">
        <v>20</v>
      </c>
      <c r="C169" s="28">
        <f ca="1">SUM(D169:F169,G169:I169,J169:L169,M169:O169)</f>
        <v>47437</v>
      </c>
      <c r="D169" s="230">
        <f ca="1">SUMIF($B67:D$121,$B$169,D67:D121)</f>
        <v>4160</v>
      </c>
      <c r="E169" s="231">
        <f ca="1">SUMIF($B67:E$121,$B$169,E67:E121)</f>
        <v>3854</v>
      </c>
      <c r="F169" s="231">
        <f ca="1">SUMIF($B67:F$121,$B$169,F67:F121)</f>
        <v>3782</v>
      </c>
      <c r="G169" s="231">
        <f ca="1">SUMIF($B67:G$121,$B$169,G67:G121)</f>
        <v>3086</v>
      </c>
      <c r="H169" s="231">
        <f ca="1">SUMIF($B67:H$121,$B$169,H67:H121)</f>
        <v>3991</v>
      </c>
      <c r="I169" s="231">
        <f ca="1">SUMIF($B67:I$121,$B$169,I67:I121)</f>
        <v>4630</v>
      </c>
      <c r="J169" s="231">
        <f ca="1">SUMIF($B67:J$121,$B$169,J67:J121)</f>
        <v>3261</v>
      </c>
      <c r="K169" s="231">
        <f ca="1">SUMIF($B67:K$121,$B$169,K67:K121)</f>
        <v>3631</v>
      </c>
      <c r="L169" s="231">
        <f ca="1">SUMIF($B67:L$121,$B$169,L67:L121)</f>
        <v>4169</v>
      </c>
      <c r="M169" s="231">
        <f ca="1">SUMIF($B67:M$121,$B$169,M67:M121)</f>
        <v>3239</v>
      </c>
      <c r="N169" s="231">
        <f ca="1">SUMIF($B67:N$121,$B$169,N67:N121)</f>
        <v>4329</v>
      </c>
      <c r="O169" s="252">
        <f ca="1">SUMIF($B67:O$121,$B$169,O67:O121)</f>
        <v>5305</v>
      </c>
    </row>
    <row r="170" spans="2:16" ht="15.75" customHeight="1" x14ac:dyDescent="0.25">
      <c r="B170" s="75" t="s">
        <v>21</v>
      </c>
      <c r="C170" s="28">
        <f ca="1">SUM(D170:F170,G170:I170,J170:L170,M170:O170)</f>
        <v>0</v>
      </c>
      <c r="D170" s="230">
        <f ca="1">SUMIF($B67:D$121,$B$170,D67:D121)</f>
        <v>0</v>
      </c>
      <c r="E170" s="231">
        <f ca="1">SUMIF($B67:E$121,$B$170,E67:E121)</f>
        <v>0</v>
      </c>
      <c r="F170" s="231">
        <f ca="1">SUMIF($B67:F$121,$B$170,F67:F121)</f>
        <v>0</v>
      </c>
      <c r="G170" s="231">
        <f ca="1">SUMIF($B67:G$121,$B$170,G67:G121)</f>
        <v>0</v>
      </c>
      <c r="H170" s="231">
        <f ca="1">SUMIF($B67:H$121,$B$170,H67:H121)</f>
        <v>0</v>
      </c>
      <c r="I170" s="231">
        <f ca="1">SUMIF($B67:I$121,$B$170,I67:I121)</f>
        <v>0</v>
      </c>
      <c r="J170" s="231">
        <f ca="1">SUMIF($B67:J$121,$B$170,J67:J121)</f>
        <v>0</v>
      </c>
      <c r="K170" s="231">
        <f ca="1">SUMIF($B67:K$121,$B$170,K67:K121)</f>
        <v>0</v>
      </c>
      <c r="L170" s="231">
        <f ca="1">SUMIF($B67:L$121,$B$170,L67:L121)</f>
        <v>0</v>
      </c>
      <c r="M170" s="231">
        <f ca="1">SUMIF($B67:M$121,$B$170,M67:M121)</f>
        <v>0</v>
      </c>
      <c r="N170" s="231">
        <f ca="1">SUMIF($B67:N$121,$B$170,N67:N121)</f>
        <v>0</v>
      </c>
      <c r="O170" s="252">
        <f ca="1">SUMIF($B67:O$121,$B$170,O67:O121)</f>
        <v>0</v>
      </c>
    </row>
    <row r="171" spans="2:16" ht="15.75" customHeight="1" x14ac:dyDescent="0.25">
      <c r="B171" s="75" t="s">
        <v>22</v>
      </c>
      <c r="C171" s="28">
        <f ca="1">SUM(D171:F171,G171:I171,J171:L171,M171:O171)</f>
        <v>152147</v>
      </c>
      <c r="D171" s="230">
        <f ca="1">SUMIF($B67:D$121,$B$171,D67:D121)</f>
        <v>6864</v>
      </c>
      <c r="E171" s="231">
        <f ca="1">SUMIF($B67:E$121,$B$171,E67:E121)</f>
        <v>10326</v>
      </c>
      <c r="F171" s="231">
        <f ca="1">SUMIF($B67:F$121,$B$171,F67:F121)</f>
        <v>12463</v>
      </c>
      <c r="G171" s="231">
        <f ca="1">SUMIF($B67:G$121,$B$171,G67:G121)</f>
        <v>12362</v>
      </c>
      <c r="H171" s="231">
        <f ca="1">SUMIF($B67:H$121,$B$171,H67:H121)</f>
        <v>16734</v>
      </c>
      <c r="I171" s="231">
        <f ca="1">SUMIF($B67:I$121,$B$171,I67:I121)</f>
        <v>14610</v>
      </c>
      <c r="J171" s="231">
        <f ca="1">SUMIF($B67:J$121,$B$171,J67:J121)</f>
        <v>11397</v>
      </c>
      <c r="K171" s="231">
        <f ca="1">SUMIF($B67:K$121,$B$171,K67:K121)</f>
        <v>12646</v>
      </c>
      <c r="L171" s="231">
        <f ca="1">SUMIF($B67:L$121,$B$171,L67:L121)</f>
        <v>14215</v>
      </c>
      <c r="M171" s="231">
        <f ca="1">SUMIF($B67:M$121,$B$171,M67:M121)</f>
        <v>14841</v>
      </c>
      <c r="N171" s="231">
        <f ca="1">SUMIF($B67:N$121,$B$171,N67:N121)</f>
        <v>13807</v>
      </c>
      <c r="O171" s="252">
        <f ca="1">SUMIF($B67:O$121,$B$171,O67:O121)</f>
        <v>11882</v>
      </c>
    </row>
    <row r="172" spans="2:16" ht="15.75" customHeight="1" thickBot="1" x14ac:dyDescent="0.3">
      <c r="B172" s="66" t="s">
        <v>23</v>
      </c>
      <c r="C172" s="92">
        <f ca="1">SUM(D172:F172,G172:I172,J172:L172,M172:O172)</f>
        <v>114779</v>
      </c>
      <c r="D172" s="234">
        <f ca="1">SUMIF($B67:D$121,$B$172,D67:D121)</f>
        <v>4893</v>
      </c>
      <c r="E172" s="235">
        <f ca="1">SUMIF($B67:E$121,$B$172,E67:E121)</f>
        <v>6724</v>
      </c>
      <c r="F172" s="235">
        <f ca="1">SUMIF($B67:F$121,$B$172,F67:F121)</f>
        <v>8770</v>
      </c>
      <c r="G172" s="235">
        <f ca="1">SUMIF($B67:G$121,$B$172,G67:G121)</f>
        <v>8348</v>
      </c>
      <c r="H172" s="235">
        <f ca="1">SUMIF($B67:H$121,$B$172,H67:H121)</f>
        <v>9092</v>
      </c>
      <c r="I172" s="235">
        <f ca="1">SUMIF($B67:I$121,$B$172,I67:I121)</f>
        <v>10807</v>
      </c>
      <c r="J172" s="235">
        <f ca="1">SUMIF($B67:J$121,$B$172,J67:J121)</f>
        <v>9467</v>
      </c>
      <c r="K172" s="235">
        <f ca="1">SUMIF($B67:K$121,$B$172,K67:K121)</f>
        <v>9854</v>
      </c>
      <c r="L172" s="235">
        <f ca="1">SUMIF($B67:L$121,$B$172,L67:L121)</f>
        <v>11969</v>
      </c>
      <c r="M172" s="235">
        <f ca="1">SUMIF($B67:M$121,$B$172,M67:M121)</f>
        <v>12224</v>
      </c>
      <c r="N172" s="235">
        <f ca="1">SUMIF($B67:N$121,$B$172,N67:N121)</f>
        <v>13124</v>
      </c>
      <c r="O172" s="253">
        <f ca="1">SUMIF($B67:O$121,$B$172,O67:O121)</f>
        <v>9507</v>
      </c>
    </row>
    <row r="173" spans="2:16" ht="15.75" customHeight="1" thickBot="1" x14ac:dyDescent="0.3">
      <c r="B173" s="12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54"/>
    </row>
    <row r="174" spans="2:16" ht="16.5" customHeight="1" thickBot="1" x14ac:dyDescent="0.3">
      <c r="B174" s="6" t="s">
        <v>62</v>
      </c>
      <c r="C174" s="11" t="s">
        <v>4</v>
      </c>
      <c r="D174" s="221" t="s">
        <v>5</v>
      </c>
      <c r="E174" s="222" t="s">
        <v>6</v>
      </c>
      <c r="F174" s="222" t="s">
        <v>7</v>
      </c>
      <c r="G174" s="223" t="s">
        <v>8</v>
      </c>
      <c r="H174" s="222" t="s">
        <v>9</v>
      </c>
      <c r="I174" s="222" t="s">
        <v>10</v>
      </c>
      <c r="J174" s="223" t="s">
        <v>11</v>
      </c>
      <c r="K174" s="223" t="s">
        <v>12</v>
      </c>
      <c r="L174" s="222" t="s">
        <v>13</v>
      </c>
      <c r="M174" s="222" t="s">
        <v>14</v>
      </c>
      <c r="N174" s="222" t="s">
        <v>15</v>
      </c>
      <c r="O174" s="224" t="s">
        <v>16</v>
      </c>
    </row>
    <row r="175" spans="2:16" ht="16.5" customHeight="1" thickBot="1" x14ac:dyDescent="0.3">
      <c r="B175" s="6" t="s">
        <v>57</v>
      </c>
      <c r="C175" s="70">
        <f t="shared" ref="C175:O175" ca="1" si="41">SUM(C176:C182)</f>
        <v>93337</v>
      </c>
      <c r="D175" s="255">
        <f t="shared" ca="1" si="41"/>
        <v>18767</v>
      </c>
      <c r="E175" s="222">
        <f t="shared" ca="1" si="41"/>
        <v>9194</v>
      </c>
      <c r="F175" s="222">
        <f t="shared" ca="1" si="41"/>
        <v>6507</v>
      </c>
      <c r="G175" s="222">
        <f t="shared" ca="1" si="41"/>
        <v>6141</v>
      </c>
      <c r="H175" s="222">
        <f t="shared" ca="1" si="41"/>
        <v>7579</v>
      </c>
      <c r="I175" s="222">
        <f t="shared" ca="1" si="41"/>
        <v>7506</v>
      </c>
      <c r="J175" s="222">
        <f t="shared" ca="1" si="41"/>
        <v>11105</v>
      </c>
      <c r="K175" s="222">
        <f t="shared" ca="1" si="41"/>
        <v>6192</v>
      </c>
      <c r="L175" s="222">
        <f t="shared" ca="1" si="41"/>
        <v>5487</v>
      </c>
      <c r="M175" s="222">
        <f t="shared" ca="1" si="41"/>
        <v>4835</v>
      </c>
      <c r="N175" s="222">
        <f t="shared" ca="1" si="41"/>
        <v>5569</v>
      </c>
      <c r="O175" s="224">
        <f t="shared" ca="1" si="41"/>
        <v>4455</v>
      </c>
    </row>
    <row r="176" spans="2:16" ht="16.5" customHeight="1" x14ac:dyDescent="0.25">
      <c r="B176" s="104" t="s">
        <v>19</v>
      </c>
      <c r="C176" s="225">
        <f t="shared" ref="C176:C182" ca="1" si="42">SUM(D176:F176,G176:I176,J176:L176,M176:O176)</f>
        <v>7302</v>
      </c>
      <c r="D176" s="226">
        <f ca="1">SUMIF($B7:D$12,$B$176,D7:D12)</f>
        <v>0</v>
      </c>
      <c r="E176" s="227">
        <f ca="1">SUMIF($B7:E$12,$B$176,E7:E12)</f>
        <v>0</v>
      </c>
      <c r="F176" s="227">
        <f ca="1">SUMIF($B7:F$12,$B$176,F7:F12)</f>
        <v>245</v>
      </c>
      <c r="G176" s="227">
        <f ca="1">SUMIF($B7:G$12,$B$176,G7:G12)</f>
        <v>492</v>
      </c>
      <c r="H176" s="227">
        <f ca="1">SUMIF($B7:H$12,$B$176,H7:H12)</f>
        <v>764</v>
      </c>
      <c r="I176" s="227">
        <f ca="1">SUMIF($B7:I$12,$B$176,I7:I12)</f>
        <v>613</v>
      </c>
      <c r="J176" s="227">
        <f ca="1">SUMIF($B7:J$12,$B$176,J7:J12)</f>
        <v>893</v>
      </c>
      <c r="K176" s="227">
        <f ca="1">SUMIF($B7:K$12,$B$176,K7:K12)</f>
        <v>709</v>
      </c>
      <c r="L176" s="227">
        <f ca="1">SUMIF($B7:L$12,$B$176,L7:L12)</f>
        <v>902</v>
      </c>
      <c r="M176" s="227">
        <f ca="1">SUMIF($B7:M$12,$B$176,M7:M12)</f>
        <v>1257</v>
      </c>
      <c r="N176" s="227">
        <f ca="1">SUMIF($B7:N$12,$B$176,N7:N12)</f>
        <v>836</v>
      </c>
      <c r="O176" s="256">
        <f ca="1">SUMIF($B7:O$12,$B$176,O7:O12)</f>
        <v>591</v>
      </c>
    </row>
    <row r="177" spans="2:15" ht="16.5" customHeight="1" x14ac:dyDescent="0.25">
      <c r="B177" s="75" t="s">
        <v>20</v>
      </c>
      <c r="C177" s="229">
        <f t="shared" ca="1" si="42"/>
        <v>0</v>
      </c>
      <c r="D177" s="230">
        <f ca="1">SUMIF($B7:D$12,$B$177,D7:D12)</f>
        <v>0</v>
      </c>
      <c r="E177" s="231">
        <f ca="1">SUMIF($B7:E$12,$B$177,E7:E12)</f>
        <v>0</v>
      </c>
      <c r="F177" s="231">
        <f ca="1">SUMIF($B7:F$12,$B$177,F7:F12)</f>
        <v>0</v>
      </c>
      <c r="G177" s="231">
        <f ca="1">SUMIF($B7:G$12,$B$177,G7:G12)</f>
        <v>0</v>
      </c>
      <c r="H177" s="231">
        <f ca="1">SUMIF($B7:H$12,$B$177,H7:H12)</f>
        <v>0</v>
      </c>
      <c r="I177" s="231">
        <f ca="1">SUMIF($B7:I$12,$B$177,I7:I12)</f>
        <v>0</v>
      </c>
      <c r="J177" s="231">
        <f ca="1">SUMIF($B7:J$12,$B$177,J7:J12)</f>
        <v>0</v>
      </c>
      <c r="K177" s="231">
        <f ca="1">SUMIF($B7:K$12,$B$177,K7:K12)</f>
        <v>0</v>
      </c>
      <c r="L177" s="231">
        <f ca="1">SUMIF($B7:L$12,$B$177,L7:L12)</f>
        <v>0</v>
      </c>
      <c r="M177" s="231">
        <f ca="1">SUMIF($B7:M$12,$B$177,M7:M12)</f>
        <v>0</v>
      </c>
      <c r="N177" s="231">
        <f ca="1">SUMIF($B7:N$12,$B$177,N7:N12)</f>
        <v>0</v>
      </c>
      <c r="O177" s="252">
        <f ca="1">SUMIF($B7:O$12,$B$177,O7:O12)</f>
        <v>0</v>
      </c>
    </row>
    <row r="178" spans="2:15" ht="16.5" customHeight="1" x14ac:dyDescent="0.25">
      <c r="B178" s="75" t="s">
        <v>21</v>
      </c>
      <c r="C178" s="229">
        <f t="shared" ca="1" si="42"/>
        <v>8926</v>
      </c>
      <c r="D178" s="230">
        <f ca="1">SUMIF($B7:D$12,$B$178,D7:D12)</f>
        <v>459</v>
      </c>
      <c r="E178" s="231">
        <f ca="1">SUMIF($B7:E$12,$B$178,E7:E12)</f>
        <v>750</v>
      </c>
      <c r="F178" s="231">
        <f ca="1">SUMIF($B7:F$12,$B$178,F7:F12)</f>
        <v>889</v>
      </c>
      <c r="G178" s="231">
        <f ca="1">SUMIF($B7:G$12,$B$178,G7:G12)</f>
        <v>669</v>
      </c>
      <c r="H178" s="231">
        <f ca="1">SUMIF($B7:H$12,$B$178,H7:H12)</f>
        <v>849</v>
      </c>
      <c r="I178" s="231">
        <f ca="1">SUMIF($B7:I$12,$B$178,I7:I12)</f>
        <v>1076</v>
      </c>
      <c r="J178" s="231">
        <f ca="1">SUMIF($B7:J$12,$B$178,J7:J12)</f>
        <v>814</v>
      </c>
      <c r="K178" s="231">
        <f ca="1">SUMIF($B7:K$12,$B$178,K7:K12)</f>
        <v>789</v>
      </c>
      <c r="L178" s="231">
        <f ca="1">SUMIF($B7:L$12,$B$178,L7:L12)</f>
        <v>984</v>
      </c>
      <c r="M178" s="231">
        <f ca="1">SUMIF($B7:M$12,$B$178,M7:M12)</f>
        <v>717</v>
      </c>
      <c r="N178" s="231">
        <f ca="1">SUMIF($B7:N$12,$B$178,N7:N12)</f>
        <v>544</v>
      </c>
      <c r="O178" s="252">
        <f ca="1">SUMIF($B7:O$12,$B$178,O7:O12)</f>
        <v>386</v>
      </c>
    </row>
    <row r="179" spans="2:15" ht="16.5" customHeight="1" x14ac:dyDescent="0.25">
      <c r="B179" s="75" t="s">
        <v>22</v>
      </c>
      <c r="C179" s="229">
        <f t="shared" ca="1" si="42"/>
        <v>612</v>
      </c>
      <c r="D179" s="230">
        <f ca="1">SUMIF($B7:D$12,$B$179,D7:D12)</f>
        <v>0</v>
      </c>
      <c r="E179" s="231">
        <f ca="1">SUMIF($B7:E$12,$B$179,E7:E12)</f>
        <v>0</v>
      </c>
      <c r="F179" s="231">
        <f ca="1">SUMIF($B7:F$12,$B$179,F7:F12)</f>
        <v>0</v>
      </c>
      <c r="G179" s="231">
        <f ca="1">SUMIF($B7:G$12,$B$179,G7:G12)</f>
        <v>0</v>
      </c>
      <c r="H179" s="231">
        <f ca="1">SUMIF($B7:H$12,$B$179,H7:H12)</f>
        <v>0</v>
      </c>
      <c r="I179" s="231">
        <f ca="1">SUMIF($B7:I$12,$B$179,I7:I12)</f>
        <v>322</v>
      </c>
      <c r="J179" s="231">
        <f ca="1">SUMIF($B7:J$12,$B$179,J7:J12)</f>
        <v>44</v>
      </c>
      <c r="K179" s="231">
        <f ca="1">SUMIF($B7:K$12,$B$179,K7:K12)</f>
        <v>74</v>
      </c>
      <c r="L179" s="231">
        <f ca="1">SUMIF($B7:L$12,$B$179,L7:L12)</f>
        <v>70</v>
      </c>
      <c r="M179" s="231">
        <f ca="1">SUMIF($B7:M$12,$B$179,M7:M12)</f>
        <v>0</v>
      </c>
      <c r="N179" s="231">
        <f ca="1">SUMIF($B7:N$12,$B$179,N7:N12)</f>
        <v>102</v>
      </c>
      <c r="O179" s="252">
        <f ca="1">SUMIF($B7:O$12,$B$179,O7:O12)</f>
        <v>0</v>
      </c>
    </row>
    <row r="180" spans="2:15" ht="16.5" customHeight="1" x14ac:dyDescent="0.25">
      <c r="B180" s="75" t="s">
        <v>23</v>
      </c>
      <c r="C180" s="229">
        <f t="shared" ca="1" si="42"/>
        <v>24726</v>
      </c>
      <c r="D180" s="230">
        <f ca="1">SUMIF($B7:D$12,$B$180,D7:D12)</f>
        <v>1773</v>
      </c>
      <c r="E180" s="231">
        <f ca="1">SUMIF($B7:E$12,$B$180,E7:E12)</f>
        <v>1872</v>
      </c>
      <c r="F180" s="231">
        <f ca="1">SUMIF($B7:F$12,$B$180,F7:F12)</f>
        <v>2103</v>
      </c>
      <c r="G180" s="231">
        <f ca="1">SUMIF($B7:G$12,$B$180,G7:G12)</f>
        <v>2195</v>
      </c>
      <c r="H180" s="231">
        <f ca="1">SUMIF($B7:H$12,$B$180,H7:H12)</f>
        <v>2345</v>
      </c>
      <c r="I180" s="231">
        <f ca="1">SUMIF($B7:I$12,$B$180,I7:I12)</f>
        <v>2239</v>
      </c>
      <c r="J180" s="231">
        <f ca="1">SUMIF($B7:J$12,$B$180,J7:J12)</f>
        <v>2092</v>
      </c>
      <c r="K180" s="231">
        <f ca="1">SUMIF($B7:K$12,$B$180,K7:K12)</f>
        <v>2190</v>
      </c>
      <c r="L180" s="231">
        <f ca="1">SUMIF($B7:L$12,$B$180,L7:L12)</f>
        <v>2175</v>
      </c>
      <c r="M180" s="231">
        <f ca="1">SUMIF($B7:M$12,$B$180,M7:M12)</f>
        <v>2152</v>
      </c>
      <c r="N180" s="231">
        <f ca="1">SUMIF($B7:N$12,$B$180,N7:N12)</f>
        <v>1940</v>
      </c>
      <c r="O180" s="252">
        <f ca="1">SUMIF($B7:O$12,$B$180,O7:O12)</f>
        <v>1650</v>
      </c>
    </row>
    <row r="181" spans="2:15" ht="16.5" customHeight="1" x14ac:dyDescent="0.25">
      <c r="B181" s="196" t="s">
        <v>58</v>
      </c>
      <c r="C181" s="38">
        <f t="shared" si="42"/>
        <v>51771</v>
      </c>
      <c r="D181" s="230">
        <f t="shared" ref="D181:O182" si="43">D13</f>
        <v>16535</v>
      </c>
      <c r="E181" s="231">
        <f t="shared" si="43"/>
        <v>6572</v>
      </c>
      <c r="F181" s="231">
        <f t="shared" si="43"/>
        <v>3270</v>
      </c>
      <c r="G181" s="231">
        <f t="shared" si="43"/>
        <v>2785</v>
      </c>
      <c r="H181" s="231">
        <f t="shared" si="43"/>
        <v>3621</v>
      </c>
      <c r="I181" s="231">
        <f t="shared" si="43"/>
        <v>3256</v>
      </c>
      <c r="J181" s="231">
        <f t="shared" si="43"/>
        <v>7262</v>
      </c>
      <c r="K181" s="231">
        <f t="shared" si="43"/>
        <v>2430</v>
      </c>
      <c r="L181" s="231">
        <f t="shared" si="43"/>
        <v>1356</v>
      </c>
      <c r="M181" s="231">
        <f t="shared" si="43"/>
        <v>709</v>
      </c>
      <c r="N181" s="231">
        <f t="shared" si="43"/>
        <v>2147</v>
      </c>
      <c r="O181" s="232">
        <f t="shared" si="43"/>
        <v>1828</v>
      </c>
    </row>
    <row r="182" spans="2:15" ht="16.5" customHeight="1" thickBot="1" x14ac:dyDescent="0.3">
      <c r="B182" s="104" t="s">
        <v>25</v>
      </c>
      <c r="C182" s="257">
        <f t="shared" si="42"/>
        <v>0</v>
      </c>
      <c r="D182" s="258">
        <f t="shared" si="43"/>
        <v>0</v>
      </c>
      <c r="E182" s="259">
        <f t="shared" si="43"/>
        <v>0</v>
      </c>
      <c r="F182" s="259">
        <f t="shared" si="43"/>
        <v>0</v>
      </c>
      <c r="G182" s="259">
        <f t="shared" si="43"/>
        <v>0</v>
      </c>
      <c r="H182" s="259">
        <f t="shared" si="43"/>
        <v>0</v>
      </c>
      <c r="I182" s="259">
        <f t="shared" si="43"/>
        <v>0</v>
      </c>
      <c r="J182" s="259">
        <f t="shared" si="43"/>
        <v>0</v>
      </c>
      <c r="K182" s="259">
        <f t="shared" si="43"/>
        <v>0</v>
      </c>
      <c r="L182" s="259">
        <f t="shared" si="43"/>
        <v>0</v>
      </c>
      <c r="M182" s="259">
        <f t="shared" si="43"/>
        <v>0</v>
      </c>
      <c r="N182" s="259">
        <f t="shared" si="43"/>
        <v>0</v>
      </c>
      <c r="O182" s="260">
        <f t="shared" si="43"/>
        <v>0</v>
      </c>
    </row>
    <row r="183" spans="2:15" ht="16.5" thickBot="1" x14ac:dyDescent="0.3">
      <c r="B183" s="6" t="s">
        <v>33</v>
      </c>
      <c r="C183" s="11">
        <f>SUM(C184:C188)</f>
        <v>25372</v>
      </c>
      <c r="D183" s="52">
        <f t="shared" ref="D183:O183" si="44">D184</f>
        <v>1217</v>
      </c>
      <c r="E183" s="53">
        <f t="shared" si="44"/>
        <v>2128</v>
      </c>
      <c r="F183" s="53">
        <f t="shared" si="44"/>
        <v>2821</v>
      </c>
      <c r="G183" s="53">
        <f t="shared" si="44"/>
        <v>2236</v>
      </c>
      <c r="H183" s="53">
        <f t="shared" si="44"/>
        <v>2677</v>
      </c>
      <c r="I183" s="53">
        <f t="shared" si="44"/>
        <v>2258</v>
      </c>
      <c r="J183" s="53">
        <f t="shared" si="44"/>
        <v>1885</v>
      </c>
      <c r="K183" s="53">
        <f t="shared" si="44"/>
        <v>1775</v>
      </c>
      <c r="L183" s="53">
        <f t="shared" si="44"/>
        <v>2445</v>
      </c>
      <c r="M183" s="53">
        <f t="shared" si="44"/>
        <v>2472</v>
      </c>
      <c r="N183" s="53">
        <f t="shared" si="44"/>
        <v>2195</v>
      </c>
      <c r="O183" s="55">
        <f t="shared" si="44"/>
        <v>1263</v>
      </c>
    </row>
    <row r="184" spans="2:15" ht="16.5" thickBot="1" x14ac:dyDescent="0.3">
      <c r="B184" s="91" t="s">
        <v>29</v>
      </c>
      <c r="C184" s="261">
        <f>SUM(D184:F184,G184:I184,J184:L184,M184:O184)</f>
        <v>25372</v>
      </c>
      <c r="D184" s="262">
        <f t="shared" ref="D184:O184" si="45">D15</f>
        <v>1217</v>
      </c>
      <c r="E184" s="263">
        <f t="shared" si="45"/>
        <v>2128</v>
      </c>
      <c r="F184" s="263">
        <f t="shared" si="45"/>
        <v>2821</v>
      </c>
      <c r="G184" s="263">
        <f t="shared" si="45"/>
        <v>2236</v>
      </c>
      <c r="H184" s="263">
        <f t="shared" si="45"/>
        <v>2677</v>
      </c>
      <c r="I184" s="263">
        <f t="shared" si="45"/>
        <v>2258</v>
      </c>
      <c r="J184" s="263">
        <f t="shared" si="45"/>
        <v>1885</v>
      </c>
      <c r="K184" s="263">
        <f t="shared" si="45"/>
        <v>1775</v>
      </c>
      <c r="L184" s="263">
        <f t="shared" si="45"/>
        <v>2445</v>
      </c>
      <c r="M184" s="263">
        <f t="shared" si="45"/>
        <v>2472</v>
      </c>
      <c r="N184" s="263">
        <f t="shared" si="45"/>
        <v>2195</v>
      </c>
      <c r="O184" s="264">
        <f t="shared" si="45"/>
        <v>1263</v>
      </c>
    </row>
    <row r="185" spans="2:15" ht="16.5" customHeight="1" x14ac:dyDescent="0.25">
      <c r="B185" s="254"/>
      <c r="C185" s="254"/>
      <c r="D185" s="254"/>
      <c r="E185" s="254"/>
      <c r="F185" s="254"/>
      <c r="G185" s="254"/>
      <c r="H185" s="254"/>
      <c r="I185" s="254"/>
      <c r="J185" s="254"/>
      <c r="K185" s="254"/>
      <c r="L185" s="254"/>
      <c r="M185" s="254"/>
      <c r="N185" s="254"/>
      <c r="O185" s="254"/>
    </row>
    <row r="187" spans="2:15" x14ac:dyDescent="0.25">
      <c r="B187" s="3" t="s">
        <v>63</v>
      </c>
      <c r="D187" s="3">
        <f t="shared" ref="D187:O187" si="46">+D68+D73+D78</f>
        <v>17391</v>
      </c>
      <c r="E187" s="3">
        <f t="shared" si="46"/>
        <v>31433</v>
      </c>
      <c r="F187" s="3">
        <f t="shared" si="46"/>
        <v>42258</v>
      </c>
      <c r="G187" s="3">
        <f t="shared" si="46"/>
        <v>28158</v>
      </c>
      <c r="H187" s="3">
        <f t="shared" si="46"/>
        <v>27566</v>
      </c>
      <c r="I187" s="3">
        <f t="shared" si="46"/>
        <v>25012</v>
      </c>
      <c r="J187" s="3">
        <f t="shared" si="46"/>
        <v>25935</v>
      </c>
      <c r="K187" s="3">
        <f t="shared" si="46"/>
        <v>29278</v>
      </c>
      <c r="L187" s="3">
        <f t="shared" si="46"/>
        <v>29235</v>
      </c>
      <c r="M187" s="3">
        <f t="shared" si="46"/>
        <v>29690</v>
      </c>
      <c r="N187" s="3">
        <f t="shared" si="46"/>
        <v>27996</v>
      </c>
      <c r="O187" s="3">
        <f t="shared" si="46"/>
        <v>25519</v>
      </c>
    </row>
    <row r="188" spans="2:15" x14ac:dyDescent="0.25">
      <c r="B188" s="3" t="s">
        <v>46</v>
      </c>
      <c r="D188" s="3">
        <f t="shared" ref="D188:O188" si="47">D85+D90+D95</f>
        <v>11342</v>
      </c>
      <c r="E188" s="3">
        <f t="shared" si="47"/>
        <v>22131</v>
      </c>
      <c r="F188" s="3">
        <f t="shared" si="47"/>
        <v>34699</v>
      </c>
      <c r="G188" s="3">
        <f t="shared" si="47"/>
        <v>22182</v>
      </c>
      <c r="H188" s="3">
        <f t="shared" si="47"/>
        <v>28496</v>
      </c>
      <c r="I188" s="3">
        <f t="shared" si="47"/>
        <v>30417</v>
      </c>
      <c r="J188" s="3">
        <f t="shared" si="47"/>
        <v>21256</v>
      </c>
      <c r="K188" s="3">
        <f t="shared" si="47"/>
        <v>21061</v>
      </c>
      <c r="L188" s="3">
        <f t="shared" si="47"/>
        <v>28292</v>
      </c>
      <c r="M188" s="3">
        <f t="shared" si="47"/>
        <v>28743</v>
      </c>
      <c r="N188" s="3">
        <f t="shared" si="47"/>
        <v>31452</v>
      </c>
      <c r="O188" s="3">
        <f t="shared" si="47"/>
        <v>21653</v>
      </c>
    </row>
    <row r="189" spans="2:15" x14ac:dyDescent="0.25">
      <c r="B189" s="3" t="s">
        <v>50</v>
      </c>
      <c r="D189" s="3">
        <f t="shared" ref="D189:O189" si="48">D102+D107+D112+D117</f>
        <v>18544</v>
      </c>
      <c r="E189" s="3">
        <f t="shared" si="48"/>
        <v>88122</v>
      </c>
      <c r="F189" s="3">
        <f t="shared" si="48"/>
        <v>34983</v>
      </c>
      <c r="G189" s="3">
        <f t="shared" si="48"/>
        <v>25416</v>
      </c>
      <c r="H189" s="3">
        <f t="shared" si="48"/>
        <v>32741</v>
      </c>
      <c r="I189" s="3">
        <f t="shared" si="48"/>
        <v>28293</v>
      </c>
      <c r="J189" s="3">
        <f t="shared" si="48"/>
        <v>26545</v>
      </c>
      <c r="K189" s="3">
        <f t="shared" si="48"/>
        <v>30286</v>
      </c>
      <c r="L189" s="3">
        <f t="shared" si="48"/>
        <v>33531</v>
      </c>
      <c r="M189" s="3">
        <f t="shared" si="48"/>
        <v>36003</v>
      </c>
      <c r="N189" s="3">
        <f t="shared" si="48"/>
        <v>34922</v>
      </c>
      <c r="O189" s="3">
        <f t="shared" si="48"/>
        <v>35349</v>
      </c>
    </row>
    <row r="191" spans="2:15" x14ac:dyDescent="0.25">
      <c r="C191" s="3">
        <f t="shared" ref="C191:O191" si="49">C41+C51+C28+C18</f>
        <v>33382</v>
      </c>
      <c r="D191" s="3">
        <f t="shared" si="49"/>
        <v>1695</v>
      </c>
      <c r="E191" s="3">
        <f t="shared" si="49"/>
        <v>2618</v>
      </c>
      <c r="F191" s="3">
        <f t="shared" si="49"/>
        <v>3448</v>
      </c>
      <c r="G191" s="3">
        <f t="shared" si="49"/>
        <v>2450</v>
      </c>
      <c r="H191" s="3">
        <f t="shared" si="49"/>
        <v>3409</v>
      </c>
      <c r="I191" s="3">
        <f t="shared" si="49"/>
        <v>2903</v>
      </c>
      <c r="J191" s="3">
        <f t="shared" si="49"/>
        <v>2495</v>
      </c>
      <c r="K191" s="3">
        <f t="shared" si="49"/>
        <v>2523</v>
      </c>
      <c r="L191" s="3">
        <f t="shared" si="49"/>
        <v>3281</v>
      </c>
      <c r="M191" s="3">
        <f t="shared" si="49"/>
        <v>3340</v>
      </c>
      <c r="N191" s="3">
        <f t="shared" si="49"/>
        <v>3076</v>
      </c>
      <c r="O191" s="3">
        <f t="shared" si="49"/>
        <v>2144</v>
      </c>
    </row>
  </sheetData>
  <mergeCells count="4">
    <mergeCell ref="B2:O2"/>
    <mergeCell ref="B3:O3"/>
    <mergeCell ref="B130:O130"/>
    <mergeCell ref="B131:O131"/>
  </mergeCells>
  <dataValidations count="1">
    <dataValidation type="whole" operator="greaterThanOrEqual" allowBlank="1" showErrorMessage="1" errorTitle="Tipo de dato no válido" error="Debe de ingresar un número" sqref="L8:O14 E8:J14 D168:O172 E7:O7 D151:O155 D127:O129 D62:O64 D34:O39 D176:O182 D41:O42 D44:O49 D28:O32 D21:O26 D51:O53 D16:O19 D134:O140 D108:O111 D55:O60 D69:O72 D74:O77 L79:L83 D86:O89 D113:O116 D91:O94 D96:O99 D103:O106 D118:O121 D7:D14 D79:K82 M79:O82 K9:K14">
      <formula1>0</formula1>
    </dataValidation>
  </dataValidations>
  <printOptions horizontalCentered="1" verticalCentered="1"/>
  <pageMargins left="0" right="0" top="0.19685039370078741" bottom="0.19685039370078741" header="0" footer="0"/>
  <pageSetup paperSize="9" scale="66" fitToHeight="3" orientation="portrait" r:id="rId1"/>
  <headerFooter alignWithMargins="0"/>
  <rowBreaks count="3" manualBreakCount="3">
    <brk id="64" max="16383" man="1"/>
    <brk id="100" max="16383" man="1"/>
    <brk id="127" min="1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Laboratorio</vt:lpstr>
      <vt:lpstr>Laboratorio!Área_de_impresión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Juan Carlos Flores Pucho</cp:lastModifiedBy>
  <dcterms:created xsi:type="dcterms:W3CDTF">2023-04-04T20:15:38Z</dcterms:created>
  <dcterms:modified xsi:type="dcterms:W3CDTF">2023-04-04T20:16:23Z</dcterms:modified>
</cp:coreProperties>
</file>